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24226"/>
  <mc:AlternateContent xmlns:mc="http://schemas.openxmlformats.org/markup-compatibility/2006">
    <mc:Choice Requires="x15">
      <x15ac:absPath xmlns:x15ac="http://schemas.microsoft.com/office/spreadsheetml/2010/11/ac" url="https://portal.collab.admin.ch/sites/600-efd-ncsc/iktsicherheit/vorgaben/Vorhaben/2024 Schutzbedarfsanalyse nach ISV/"/>
    </mc:Choice>
  </mc:AlternateContent>
  <xr:revisionPtr revIDLastSave="0" documentId="13_ncr:1_{DF9EC63A-1460-4026-8FBC-DB6CFC0FFE3E}" xr6:coauthVersionLast="47" xr6:coauthVersionMax="47" xr10:uidLastSave="{00000000-0000-0000-0000-000000000000}"/>
  <bookViews>
    <workbookView xWindow="-120" yWindow="-120" windowWidth="29040" windowHeight="15720" tabRatio="838" activeTab="1" xr2:uid="{00000000-000D-0000-FFFF-FFFF00000000}"/>
  </bookViews>
  <sheets>
    <sheet name="Anleitung" sheetId="22" r:id="rId1"/>
    <sheet name="1. Deckblatt - Informationen" sheetId="25" r:id="rId2"/>
    <sheet name="2. Informationsverzeichnis" sheetId="23" r:id="rId3"/>
    <sheet name="3. Beurteilung Auswirkungen" sheetId="15" r:id="rId4"/>
    <sheet name="4. Erhebung Schutzbedarf" sheetId="18" r:id="rId5"/>
    <sheet name="5. Erhebung Anforderungen" sheetId="27" r:id="rId6"/>
    <sheet name="6. Einstufung" sheetId="1" r:id="rId7"/>
  </sheets>
  <externalReferences>
    <externalReference r:id="rId8"/>
    <externalReference r:id="rId9"/>
  </externalReferences>
  <definedNames>
    <definedName name="dfie">[1]Texte!$C$3:$J$502</definedName>
    <definedName name="_xlnm.Print_Area" localSheetId="1">'1. Deckblatt - Informationen'!$B$1:$F$28</definedName>
    <definedName name="_xlnm.Print_Area" localSheetId="2">'2. Informationsverzeichnis'!$B$1:$E$16</definedName>
    <definedName name="_xlnm.Print_Area" localSheetId="3">'3. Beurteilung Auswirkungen'!$B$1:$F$16</definedName>
    <definedName name="_xlnm.Print_Area" localSheetId="4">'4. Erhebung Schutzbedarf'!$B$1:$F$44</definedName>
    <definedName name="_xlnm.Print_Area" localSheetId="5">'5. Erhebung Anforderungen'!$B$1:$F$16</definedName>
    <definedName name="_xlnm.Print_Area" localSheetId="6">'6. Einstufung'!$B$1:$F$33</definedName>
    <definedName name="_xlnm.Print_Titles" localSheetId="1">'1. Deckblatt - Informationen'!$3:$4</definedName>
    <definedName name="_xlnm.Print_Titles" localSheetId="5">'5. Erhebung Anforderungen'!$3:$4</definedName>
    <definedName name="_xlnm.Print_Titles" localSheetId="6">'6. Einstufung'!$3:$4</definedName>
    <definedName name="H_L">'[1]Vorgaben und Berechnung'!$H$73</definedName>
    <definedName name="Klassifikationsvermerke">[2]Titel!$G$7:$G$10</definedName>
  </definedNames>
  <calcPr calcId="191029" iterate="1"/>
  <customWorkbookViews>
    <customWorkbookView name="test" guid="{38B63EDE-D325-414F-81A0-5253AC367206}" maximized="1" windowWidth="1276" windowHeight="76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18" l="1"/>
  <c r="G34" i="18"/>
  <c r="G33" i="18"/>
  <c r="G32" i="18"/>
  <c r="G30" i="18"/>
  <c r="G29" i="18"/>
  <c r="G28" i="18"/>
  <c r="G26" i="18"/>
  <c r="G25" i="18"/>
  <c r="G23" i="18"/>
  <c r="G22" i="18"/>
  <c r="G21" i="18"/>
  <c r="G19" i="18"/>
  <c r="G18" i="18"/>
  <c r="G17" i="18"/>
  <c r="G15" i="18"/>
  <c r="G14" i="18"/>
  <c r="G12" i="18"/>
  <c r="G11" i="18"/>
  <c r="G10" i="18"/>
  <c r="G8" i="18"/>
  <c r="G7" i="18"/>
  <c r="G6" i="18"/>
  <c r="G21" i="1"/>
  <c r="C18" i="23" l="1"/>
  <c r="C17" i="23" s="1"/>
  <c r="B3" i="25"/>
  <c r="D3" i="1"/>
  <c r="C3" i="23"/>
  <c r="D3" i="18"/>
  <c r="D3" i="15"/>
  <c r="D3" i="27"/>
  <c r="B3" i="27"/>
  <c r="B3" i="18"/>
  <c r="F3" i="27"/>
  <c r="E2" i="27"/>
  <c r="E1" i="27"/>
  <c r="F3" i="18"/>
  <c r="E2" i="18"/>
  <c r="E1" i="18"/>
  <c r="F3" i="15"/>
  <c r="F2" i="15"/>
  <c r="F1" i="15"/>
  <c r="H6" i="18"/>
  <c r="I6" i="18"/>
  <c r="J6" i="18"/>
  <c r="H8" i="18"/>
  <c r="I8" i="18"/>
  <c r="J8" i="18"/>
  <c r="H18" i="18"/>
  <c r="I18" i="18"/>
  <c r="J18" i="18"/>
  <c r="H34" i="18"/>
  <c r="H33" i="18"/>
  <c r="H32" i="18"/>
  <c r="I34" i="18"/>
  <c r="I33" i="18"/>
  <c r="I32" i="18"/>
  <c r="H30" i="18"/>
  <c r="H29" i="18"/>
  <c r="H28" i="18"/>
  <c r="I30" i="18"/>
  <c r="I29" i="18"/>
  <c r="I28" i="18"/>
  <c r="H26" i="18"/>
  <c r="H25" i="18"/>
  <c r="I26" i="18"/>
  <c r="I25" i="18"/>
  <c r="H23" i="18"/>
  <c r="H22" i="18"/>
  <c r="H21" i="18"/>
  <c r="I23" i="18"/>
  <c r="I22" i="18"/>
  <c r="I21" i="18"/>
  <c r="H19" i="18"/>
  <c r="H17" i="18"/>
  <c r="I19" i="18"/>
  <c r="I17" i="18"/>
  <c r="H15" i="18"/>
  <c r="H14" i="18"/>
  <c r="I15" i="18"/>
  <c r="I14" i="18"/>
  <c r="H12" i="18"/>
  <c r="H11" i="18"/>
  <c r="H10" i="18"/>
  <c r="I12" i="18"/>
  <c r="I11" i="18"/>
  <c r="I10" i="18"/>
  <c r="H7" i="18"/>
  <c r="I7" i="18"/>
  <c r="J34" i="18"/>
  <c r="J33" i="18"/>
  <c r="J32" i="18"/>
  <c r="J30" i="18"/>
  <c r="J29" i="18"/>
  <c r="J28" i="18"/>
  <c r="J26" i="18"/>
  <c r="J23" i="18"/>
  <c r="J22" i="18"/>
  <c r="J21" i="18"/>
  <c r="J19" i="18"/>
  <c r="J17" i="18"/>
  <c r="J15" i="18"/>
  <c r="J14" i="18"/>
  <c r="J11" i="18"/>
  <c r="J10" i="18"/>
  <c r="J12" i="18"/>
  <c r="J7" i="18"/>
  <c r="J25" i="18"/>
  <c r="G38" i="18"/>
  <c r="H38" i="18"/>
  <c r="I38" i="18"/>
  <c r="J38" i="18"/>
  <c r="H36" i="18"/>
  <c r="I36" i="18"/>
  <c r="J36" i="18"/>
  <c r="B13" i="15"/>
  <c r="B14" i="15"/>
  <c r="B10" i="15"/>
  <c r="B6" i="15"/>
  <c r="F3" i="1" l="1"/>
  <c r="E2" i="1"/>
  <c r="E1" i="1"/>
  <c r="B3" i="1"/>
  <c r="E3" i="23"/>
  <c r="D2" i="23"/>
  <c r="D1" i="23"/>
  <c r="B3" i="15"/>
  <c r="B3" i="23"/>
  <c r="F3" i="25"/>
  <c r="E2" i="25"/>
  <c r="E1" i="25"/>
  <c r="E18" i="23" l="1"/>
  <c r="E17" i="23"/>
  <c r="D20" i="1" s="1"/>
  <c r="G43" i="18"/>
  <c r="G41" i="18" l="1"/>
  <c r="C41" i="18" s="1"/>
  <c r="C43" i="18" s="1"/>
  <c r="I43" i="18"/>
  <c r="H43" i="18"/>
  <c r="H41" i="18" s="1"/>
  <c r="G17" i="1" s="1"/>
  <c r="G20" i="1"/>
  <c r="D12" i="1" s="1"/>
  <c r="B15" i="15"/>
  <c r="B12" i="15"/>
  <c r="B11" i="15"/>
  <c r="B9" i="15"/>
  <c r="B8" i="15"/>
  <c r="B7" i="15"/>
  <c r="G16" i="1" l="1"/>
  <c r="D16" i="1"/>
  <c r="I41" i="18"/>
  <c r="G18" i="1" s="1"/>
  <c r="G42" i="18"/>
  <c r="D41" i="18"/>
  <c r="D17" i="1" s="1"/>
  <c r="H42" i="18"/>
  <c r="J43" i="18"/>
  <c r="I42" i="18" l="1"/>
  <c r="E41" i="18"/>
  <c r="E43" i="18" s="1"/>
  <c r="C42" i="18"/>
  <c r="E16" i="1" s="1"/>
  <c r="H16" i="1"/>
  <c r="J41" i="18"/>
  <c r="G19" i="1" s="1"/>
  <c r="D43" i="18"/>
  <c r="D42" i="18"/>
  <c r="E17" i="1" s="1"/>
  <c r="H17" i="1"/>
  <c r="E42" i="18"/>
  <c r="E18" i="1" s="1"/>
  <c r="H18" i="1"/>
  <c r="D18" i="1" l="1"/>
  <c r="G7" i="1"/>
  <c r="D21" i="1" s="1"/>
  <c r="D7" i="1"/>
  <c r="D6" i="1"/>
  <c r="J42" i="18"/>
  <c r="F42" i="18" s="1"/>
  <c r="E19" i="1" s="1"/>
  <c r="F41" i="18"/>
  <c r="D19" i="1" s="1"/>
  <c r="F43" i="18" l="1"/>
  <c r="H19" i="1"/>
  <c r="G6" i="1" s="1"/>
  <c r="D11" i="1" s="1"/>
  <c r="D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Grünert Andreas NCSC</author>
  </authors>
  <commentList>
    <comment ref="B5" authorId="0" shapeId="0" xr:uid="{A8906781-ACE8-42C6-8B31-B5830A199558}">
      <text>
        <r>
          <rPr>
            <b/>
            <sz val="9"/>
            <color indexed="81"/>
            <rFont val="Segoe UI"/>
            <family val="2"/>
          </rPr>
          <t>Hinweis:</t>
        </r>
        <r>
          <rPr>
            <sz val="9"/>
            <color indexed="81"/>
            <rFont val="Segoe UI"/>
            <family val="2"/>
          </rPr>
          <t xml:space="preserve">
Das Schutzobjekt und seine technische Ausgestaltung müssen möglichst detailliert beschrieben werden. Die folgenden Angaben sind dazu erforderlich, wobei die Angaben jederzeit (auch während späteren Projektphasen) vervollständigt und angepasst werden können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Grünert Andreas NCSC</author>
  </authors>
  <commentList>
    <comment ref="B5" authorId="0" shapeId="0" xr:uid="{CC5C2C3B-EFA6-486C-A55C-849E811E9FB4}">
      <text>
        <r>
          <rPr>
            <b/>
            <sz val="9"/>
            <color indexed="81"/>
            <rFont val="Segoe UI"/>
            <family val="2"/>
          </rPr>
          <t>Hinweis:</t>
        </r>
        <r>
          <rPr>
            <sz val="9"/>
            <color indexed="81"/>
            <rFont val="Segoe UI"/>
            <family val="2"/>
          </rPr>
          <t xml:space="preserve">
Es muss ein Informationsverzeichnis erstellt werden, das alle Informationen enthält, die entweder vom Schutzobjekt generiert, gespeichert, verarbeitet und/oder übertragen oder für die Bereitstellung des Schutzobjekts benötigt werden. Die Informationen sind in sinnvoller Weise zu gruppieren und zu typisieren (z.B. Eingabe, Zwischenergebnis, Resultat, Randdaten, Metadaten, …).</t>
        </r>
      </text>
    </comment>
    <comment ref="C5" authorId="0" shapeId="0" xr:uid="{96C4A11A-8340-422A-91EF-BC57A3D3B5DF}">
      <text>
        <r>
          <rPr>
            <b/>
            <sz val="9"/>
            <color indexed="81"/>
            <rFont val="Segoe UI"/>
            <family val="2"/>
          </rPr>
          <t>Hinweis:</t>
        </r>
        <r>
          <rPr>
            <sz val="9"/>
            <color indexed="81"/>
            <rFont val="Segoe UI"/>
            <family val="2"/>
          </rPr>
          <t xml:space="preserve">
Bekannt, sofern die Information noch nicht im Klassiifzierungskatalog geführt sind, sollten diese nach der Erstellung der Analyse nachführen</t>
        </r>
      </text>
    </comment>
    <comment ref="E5" authorId="0" shapeId="0" xr:uid="{A1CA5C07-91F0-493F-9FC3-56B02861B4C9}">
      <text>
        <r>
          <rPr>
            <b/>
            <sz val="9"/>
            <color indexed="81"/>
            <rFont val="Segoe UI"/>
            <family val="2"/>
          </rPr>
          <t>Hinweis:</t>
        </r>
        <r>
          <rPr>
            <sz val="9"/>
            <color indexed="81"/>
            <rFont val="Segoe UI"/>
            <family val="2"/>
          </rPr>
          <t xml:space="preserve">
Link zum Hilfmsittel: https://www.bj.admin.ch/dam/bj/de/data/staat/datenschutz/instrument-risikovorpruefung.xlsx.download.xlsx/instrument-risikovorpruefung-d.xlsx  
Wir werden dieses Hilfsmittel in einer nächsten Version dieser Vorlage integrieren.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Grünert Andreas NCSC</author>
  </authors>
  <commentList>
    <comment ref="B5" authorId="0" shapeId="0" xr:uid="{08AF2A37-EAB6-4C6A-84D8-5D166A8793F7}">
      <text>
        <r>
          <rPr>
            <b/>
            <sz val="9"/>
            <color indexed="81"/>
            <rFont val="Segoe UI"/>
            <family val="2"/>
          </rPr>
          <t>Hinweis:</t>
        </r>
        <r>
          <rPr>
            <sz val="9"/>
            <color indexed="81"/>
            <rFont val="Segoe UI"/>
            <family val="2"/>
          </rPr>
          <t xml:space="preserve">
Es muss ein Informationsverzeichnis erstellt werden, das alle Informationen enthält, die entweder vom Schutzobjekt generiert, gespeichert, verarbeitet und/oder übertragen oder für die Bereitstellung des Schutzobjekts benötigt werden. Die Informationen sind in sinnvoller Weise zu gruppieren und zu typisieren (z.B. Eingabe, Zwischenergebnis, Resultat, Randdaten, Metadaten,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Grünert Andreas NCSC</author>
  </authors>
  <commentList>
    <comment ref="C5" authorId="0" shapeId="0" xr:uid="{660B26E5-A797-4C0D-BBAE-8E672F328B9A}">
      <text>
        <r>
          <rPr>
            <b/>
            <sz val="9"/>
            <color indexed="81"/>
            <rFont val="Segoe UI"/>
            <family val="2"/>
          </rPr>
          <t xml:space="preserve">Hinweisfrage: </t>
        </r>
        <r>
          <rPr>
            <sz val="9"/>
            <color indexed="81"/>
            <rFont val="Segoe UI"/>
            <family val="2"/>
          </rPr>
          <t xml:space="preserve">Was würde passieren, wenn die Informationen offengelegt oder von Geheimdiensten oder ähnlichen Organisationen abgehört wird?
</t>
        </r>
      </text>
    </comment>
    <comment ref="D5" authorId="0" shapeId="0" xr:uid="{D7C92F85-9B67-4BEF-8BB7-DECFEFF86D5A}">
      <text>
        <r>
          <rPr>
            <b/>
            <sz val="9"/>
            <color indexed="81"/>
            <rFont val="Segoe UI"/>
            <family val="2"/>
          </rPr>
          <t>Hinweisfrage:</t>
        </r>
        <r>
          <rPr>
            <sz val="9"/>
            <color indexed="81"/>
            <rFont val="Segoe UI"/>
            <family val="2"/>
          </rPr>
          <t xml:space="preserve">
Was würde passieren, wenn die Informationen längere Zeit nicht zur Verfügung stehen?</t>
        </r>
      </text>
    </comment>
    <comment ref="E5" authorId="0" shapeId="0" xr:uid="{674DAE8C-776B-4971-AC0D-C56DF07DE341}">
      <text>
        <r>
          <rPr>
            <b/>
            <sz val="9"/>
            <color indexed="81"/>
            <rFont val="Segoe UI"/>
            <family val="2"/>
          </rPr>
          <t>Hinweisfrage:</t>
        </r>
        <r>
          <rPr>
            <sz val="9"/>
            <color indexed="81"/>
            <rFont val="Segoe UI"/>
            <family val="2"/>
          </rPr>
          <t xml:space="preserve">
Was würde passieren, wenn die Informationen unautorisiert verändert wird?</t>
        </r>
      </text>
    </comment>
    <comment ref="F5" authorId="0" shapeId="0" xr:uid="{A368105D-6424-438F-AC00-D71471CEA1C5}">
      <text>
        <r>
          <rPr>
            <b/>
            <sz val="9"/>
            <color indexed="81"/>
            <rFont val="Segoe UI"/>
            <family val="2"/>
          </rPr>
          <t>Hinweisfrage</t>
        </r>
        <r>
          <rPr>
            <sz val="9"/>
            <color indexed="81"/>
            <rFont val="Segoe UI"/>
            <family val="2"/>
          </rPr>
          <t xml:space="preserve">
Was würde passieren, wenn nicht lückenlos klar ist, durch wen Informationen nach deren Ersteingabe verändert wurden?</t>
        </r>
      </text>
    </comment>
  </commentList>
</comments>
</file>

<file path=xl/sharedStrings.xml><?xml version="1.0" encoding="utf-8"?>
<sst xmlns="http://schemas.openxmlformats.org/spreadsheetml/2006/main" count="221" uniqueCount="121">
  <si>
    <t>Departement</t>
  </si>
  <si>
    <t>Amt</t>
  </si>
  <si>
    <t>Version</t>
  </si>
  <si>
    <t>Datum</t>
  </si>
  <si>
    <t>Verfügbarkeit</t>
  </si>
  <si>
    <t>Änderungskontrolle</t>
  </si>
  <si>
    <t>Name / Bemerkungen</t>
  </si>
  <si>
    <t>Verfügbarkeit:</t>
  </si>
  <si>
    <t>Integrität:</t>
  </si>
  <si>
    <t>Nachvollziehbarkeit:</t>
  </si>
  <si>
    <t>Geprüft: ISBO</t>
  </si>
  <si>
    <t>Ergebnis Risikovorprüfung</t>
  </si>
  <si>
    <t>Zuordnung zu den Sicherheitsstufen nach Art. 17 ISG</t>
  </si>
  <si>
    <t>Trifft nicht zu</t>
  </si>
  <si>
    <r>
      <t xml:space="preserve">Der Bundesrat, das Parlament, mehrere Verwaltungseinheiten oder mehrere Truppenkörper der Armee sind über Tage entscheidungs- oder handlungsunfähig oder ihre Entscheidungs- oder Handlungsfähigkeit ist </t>
    </r>
    <r>
      <rPr>
        <b/>
        <sz val="10"/>
        <rFont val="Arial"/>
        <family val="2"/>
      </rPr>
      <t>über Wochen erschwer</t>
    </r>
    <r>
      <rPr>
        <sz val="10"/>
        <rFont val="Arial"/>
        <family val="2"/>
      </rPr>
      <t>t.</t>
    </r>
  </si>
  <si>
    <r>
      <t xml:space="preserve">Die Durchführung von </t>
    </r>
    <r>
      <rPr>
        <b/>
        <sz val="10"/>
        <rFont val="Arial"/>
        <family val="2"/>
      </rPr>
      <t>strategisch</t>
    </r>
    <r>
      <rPr>
        <sz val="10"/>
        <rFont val="Arial"/>
        <family val="2"/>
      </rPr>
      <t xml:space="preserve"> bedeutsamen Operationen der Strafverfolgungsbehörden, des NDB, der Armee oder der anderen Sicherheitsorgane des Bundes ist </t>
    </r>
    <r>
      <rPr>
        <b/>
        <sz val="10"/>
        <rFont val="Arial"/>
        <family val="2"/>
      </rPr>
      <t>gefährdet oder über Tage in besonders hohem Mass erschwert</t>
    </r>
    <r>
      <rPr>
        <sz val="10"/>
        <rFont val="Arial"/>
        <family val="2"/>
      </rPr>
      <t>.</t>
    </r>
  </si>
  <si>
    <r>
      <rPr>
        <b/>
        <sz val="10"/>
        <rFont val="Arial"/>
        <family val="2"/>
      </rPr>
      <t>Strategische Quellen</t>
    </r>
    <r>
      <rPr>
        <sz val="10"/>
        <rFont val="Arial"/>
        <family val="2"/>
      </rPr>
      <t xml:space="preserve">, die Identität besonders exponierter Personen oder die </t>
    </r>
    <r>
      <rPr>
        <b/>
        <sz val="10"/>
        <rFont val="Arial"/>
        <family val="2"/>
      </rPr>
      <t>strategischen</t>
    </r>
    <r>
      <rPr>
        <sz val="10"/>
        <rFont val="Arial"/>
        <family val="2"/>
      </rPr>
      <t xml:space="preserve"> Mittel und Methoden der Nachrichtendienste und Strafverfolgungsbehörden des Bundes sind offengelegt.</t>
    </r>
  </si>
  <si>
    <r>
      <t xml:space="preserve">Die Sicherheit der Bevölkerung ist </t>
    </r>
    <r>
      <rPr>
        <b/>
        <sz val="10"/>
        <rFont val="Arial"/>
        <family val="2"/>
      </rPr>
      <t>über Wochen in besonders hohem Mass gefährdet oder eine grosse Anzahl Personen kommt zu Tode</t>
    </r>
    <r>
      <rPr>
        <sz val="10"/>
        <rFont val="Arial"/>
        <family val="2"/>
      </rPr>
      <t>.</t>
    </r>
  </si>
  <si>
    <r>
      <t xml:space="preserve">Die nukleare Sicherheit oder die Sicherung von Kernanlagen und Kernmaterialien ist in </t>
    </r>
    <r>
      <rPr>
        <b/>
        <sz val="10"/>
        <rFont val="Arial"/>
        <family val="2"/>
      </rPr>
      <t>besonders hohem Mass gefährdet</t>
    </r>
    <r>
      <rPr>
        <sz val="10"/>
        <rFont val="Arial"/>
        <family val="2"/>
      </rPr>
      <t>.</t>
    </r>
  </si>
  <si>
    <r>
      <t>Die wirtschaftliche Landesversorgung oder der Betrieb von kritischen Infrastrukturen</t>
    </r>
    <r>
      <rPr>
        <b/>
        <sz val="10"/>
        <rFont val="Arial"/>
        <family val="2"/>
      </rPr>
      <t xml:space="preserve"> fallen über Tage aus</t>
    </r>
    <r>
      <rPr>
        <sz val="10"/>
        <rFont val="Arial"/>
        <family val="2"/>
      </rPr>
      <t>.</t>
    </r>
  </si>
  <si>
    <r>
      <t xml:space="preserve">Die Schweiz leidet </t>
    </r>
    <r>
      <rPr>
        <b/>
        <sz val="10"/>
        <rFont val="Arial"/>
        <family val="2"/>
      </rPr>
      <t>über Wochen unter besonders hohen aussenpolitischen oder wirtschaftlichen Konsequenzen</t>
    </r>
    <r>
      <rPr>
        <sz val="10"/>
        <rFont val="Arial"/>
        <family val="2"/>
      </rPr>
      <t xml:space="preserve"> wie Embargomassnahmen oder Sanktionen.</t>
    </r>
  </si>
  <si>
    <r>
      <t xml:space="preserve">Die Verhandlungsposition der Schweiz in </t>
    </r>
    <r>
      <rPr>
        <b/>
        <sz val="10"/>
        <rFont val="Arial"/>
        <family val="2"/>
      </rPr>
      <t>strategischen aussenpolitischen Geschäften ist über Jahre geschwächt</t>
    </r>
    <r>
      <rPr>
        <sz val="10"/>
        <rFont val="Arial"/>
        <family val="2"/>
      </rPr>
      <t>.</t>
    </r>
  </si>
  <si>
    <r>
      <t xml:space="preserve">Die Entscheidungs- oder Handlungsfähigkeit des Bundesrats, des Parlaments, mehrerer Verwaltungseinheiten oder mehrerer Truppenkörper der Armee </t>
    </r>
    <r>
      <rPr>
        <b/>
        <sz val="10"/>
        <rFont val="Arial"/>
        <family val="2"/>
      </rPr>
      <t>ist über mehrere Tage erschwert</t>
    </r>
    <r>
      <rPr>
        <sz val="10"/>
        <rFont val="Arial"/>
        <family val="2"/>
      </rPr>
      <t>.</t>
    </r>
  </si>
  <si>
    <r>
      <t xml:space="preserve">Die zielkonforme Durchführung von Operationen der Strafverfolgungsbehörden, des NDB, der Armee oder der anderen Sicherheitsorgane des Bundes ist </t>
    </r>
    <r>
      <rPr>
        <b/>
        <sz val="10"/>
        <rFont val="Arial"/>
        <family val="2"/>
      </rPr>
      <t>gefährdet</t>
    </r>
    <r>
      <rPr>
        <sz val="10"/>
        <rFont val="Arial"/>
        <family val="2"/>
      </rPr>
      <t>.</t>
    </r>
  </si>
  <si>
    <r>
      <t>Die</t>
    </r>
    <r>
      <rPr>
        <b/>
        <sz val="10"/>
        <rFont val="Arial"/>
        <family val="2"/>
      </rPr>
      <t xml:space="preserve"> operativen Mittel und Methoden</t>
    </r>
    <r>
      <rPr>
        <sz val="10"/>
        <rFont val="Arial"/>
        <family val="2"/>
      </rPr>
      <t xml:space="preserve"> der Nachrichtendienste und Strafverfolgungsbehörden des Bundes oder die Identität von Quellen und exponierten Personen sind offengelegt.</t>
    </r>
  </si>
  <si>
    <r>
      <t xml:space="preserve">Die Sicherheit der Bevölkerung ist über </t>
    </r>
    <r>
      <rPr>
        <b/>
        <sz val="10"/>
        <rFont val="Arial"/>
        <family val="2"/>
      </rPr>
      <t>mehrere Tage gefährdet oder einzelne Personen oder Personengruppen kommen zu Tode</t>
    </r>
    <r>
      <rPr>
        <sz val="10"/>
        <rFont val="Arial"/>
        <family val="2"/>
      </rPr>
      <t>.</t>
    </r>
  </si>
  <si>
    <r>
      <t xml:space="preserve">Die nukleare Sicherheit oder die Sicherung von Kernanlagen und Kernmaterialien ist </t>
    </r>
    <r>
      <rPr>
        <b/>
        <sz val="10"/>
        <rFont val="Arial"/>
        <family val="2"/>
      </rPr>
      <t>gefährdet</t>
    </r>
    <r>
      <rPr>
        <sz val="10"/>
        <rFont val="Arial"/>
        <family val="2"/>
      </rPr>
      <t>.</t>
    </r>
  </si>
  <si>
    <r>
      <t xml:space="preserve">Die wirtschaftliche Landesversorgung oder der Betrieb von kritischen Infrastrukturen ist </t>
    </r>
    <r>
      <rPr>
        <b/>
        <sz val="10"/>
        <rFont val="Arial"/>
        <family val="2"/>
      </rPr>
      <t>erschwert</t>
    </r>
    <r>
      <rPr>
        <sz val="10"/>
        <rFont val="Arial"/>
        <family val="2"/>
      </rPr>
      <t>.</t>
    </r>
  </si>
  <si>
    <r>
      <t>Die Schweiz ist aussenpolitisch oder wirtschaftlich</t>
    </r>
    <r>
      <rPr>
        <b/>
        <sz val="10"/>
        <rFont val="Arial"/>
        <family val="2"/>
      </rPr>
      <t xml:space="preserve"> erheblich benachteiligt</t>
    </r>
    <r>
      <rPr>
        <sz val="10"/>
        <rFont val="Arial"/>
        <family val="2"/>
      </rPr>
      <t xml:space="preserve"> oder die diplomatischen Beziehungen zu einem Staat oder zu einer internationalen Organisation sind </t>
    </r>
    <r>
      <rPr>
        <b/>
        <sz val="10"/>
        <rFont val="Arial"/>
        <family val="2"/>
      </rPr>
      <t>abgebrochen</t>
    </r>
    <r>
      <rPr>
        <sz val="10"/>
        <rFont val="Arial"/>
        <family val="2"/>
      </rPr>
      <t>.</t>
    </r>
  </si>
  <si>
    <r>
      <t xml:space="preserve">Die Verhandlungsposition der Schweiz in </t>
    </r>
    <r>
      <rPr>
        <b/>
        <sz val="10"/>
        <rFont val="Arial"/>
        <family val="2"/>
      </rPr>
      <t>wichtigen aussenpolitischen Geschäften ist vorübergehend erheblich geschwächt</t>
    </r>
    <r>
      <rPr>
        <sz val="10"/>
        <rFont val="Arial"/>
        <family val="2"/>
      </rPr>
      <t>.</t>
    </r>
  </si>
  <si>
    <r>
      <rPr>
        <b/>
        <sz val="10"/>
        <rFont val="Arial"/>
        <family val="2"/>
      </rPr>
      <t>Ein wichtiger Geschäftsprozess</t>
    </r>
    <r>
      <rPr>
        <sz val="10"/>
        <rFont val="Arial"/>
        <family val="2"/>
      </rPr>
      <t xml:space="preserve"> des Bundesrats oder der Bundesverwaltung oder </t>
    </r>
    <r>
      <rPr>
        <b/>
        <sz val="10"/>
        <rFont val="Arial"/>
        <family val="2"/>
      </rPr>
      <t>ein wichtiger Führungsprozess der Armee</t>
    </r>
    <r>
      <rPr>
        <sz val="10"/>
        <rFont val="Arial"/>
        <family val="2"/>
      </rPr>
      <t xml:space="preserve"> ist erschwert.</t>
    </r>
  </si>
  <si>
    <r>
      <t xml:space="preserve">Die Durchführung von Einsätzen der Strafverfolgungsbehörden, des Nachrichtendiensts des Bundes (NDB), der Armee oder der anderen Sicherheitsorgane des Bundes ist </t>
    </r>
    <r>
      <rPr>
        <b/>
        <sz val="10"/>
        <rFont val="Arial"/>
        <family val="2"/>
      </rPr>
      <t>erschwert</t>
    </r>
    <r>
      <rPr>
        <sz val="10"/>
        <rFont val="Arial"/>
        <family val="2"/>
      </rPr>
      <t>.</t>
    </r>
  </si>
  <si>
    <r>
      <rPr>
        <b/>
        <sz val="10"/>
        <rFont val="Arial"/>
        <family val="2"/>
      </rPr>
      <t>Einzelne Personen sind körperlich verletz</t>
    </r>
    <r>
      <rPr>
        <sz val="10"/>
        <rFont val="Arial"/>
        <family val="2"/>
      </rPr>
      <t>t.</t>
    </r>
  </si>
  <si>
    <r>
      <t xml:space="preserve">Die nukleare Sicherheit oder die Sicherung von Kernanlagen und Kernmaterialien ist </t>
    </r>
    <r>
      <rPr>
        <b/>
        <sz val="10"/>
        <rFont val="Arial"/>
        <family val="2"/>
      </rPr>
      <t>mittelbar gefährdet</t>
    </r>
    <r>
      <rPr>
        <sz val="10"/>
        <rFont val="Arial"/>
        <family val="2"/>
      </rPr>
      <t>.</t>
    </r>
  </si>
  <si>
    <r>
      <t xml:space="preserve">Die Schweiz ist aussenpolitisch oder wirtschaftlich </t>
    </r>
    <r>
      <rPr>
        <b/>
        <sz val="10"/>
        <rFont val="Arial"/>
        <family val="2"/>
      </rPr>
      <t>benachteiligt</t>
    </r>
    <r>
      <rPr>
        <sz val="10"/>
        <rFont val="Arial"/>
        <family val="2"/>
      </rPr>
      <t>.</t>
    </r>
  </si>
  <si>
    <r>
      <t>Die Beziehungen zwischen</t>
    </r>
    <r>
      <rPr>
        <b/>
        <sz val="10"/>
        <rFont val="Arial"/>
        <family val="2"/>
      </rPr>
      <t xml:space="preserve"> Bund und Kantonen oder zwischen den Kantonen sind gestört</t>
    </r>
    <r>
      <rPr>
        <sz val="10"/>
        <rFont val="Arial"/>
        <family val="2"/>
      </rPr>
      <t>.</t>
    </r>
  </si>
  <si>
    <t>Ja</t>
  </si>
  <si>
    <t>Ermittelter Schutzbedarf nach Art. 7 Abs. 3 lit. a ISV</t>
  </si>
  <si>
    <t xml:space="preserve"> </t>
  </si>
  <si>
    <t>Interne Bezeichung / Referenznummern</t>
  </si>
  <si>
    <t>Involvierte Personen und Organisationen</t>
  </si>
  <si>
    <t>Version: P041-Hi01_V5.0</t>
  </si>
  <si>
    <t>Architekturbeschreibung</t>
  </si>
  <si>
    <t>Weitere Rollen und Aufgaben nach Bedarf</t>
  </si>
  <si>
    <t>Vertraulichkeit (ISG/ISV)</t>
  </si>
  <si>
    <t>Ergebnis der Einstufung (Schutzbedarf und Sicherheitsstufe)</t>
  </si>
  <si>
    <t>Beschreibung (Gegensand, Ziele, Aufgaben, Funktionen)</t>
  </si>
  <si>
    <t>Technische Ausgestaltung (inkl. Entwicklungsumgebung und allfällig benutzte Plattformdienstleistungen) mit möglichst genauen, insbesondere auch die Netzwerksituation betreffenden Architekturskizzen;</t>
  </si>
  <si>
    <t>Geographische Rahmenbedingungen</t>
  </si>
  <si>
    <t>Nächsten Schritte im Sicherheitsverfahren</t>
  </si>
  <si>
    <t>IT-Grundschutz Umsetzung</t>
  </si>
  <si>
    <t>Verfahren bei erhöhtem Schutzbedarf (P042 / ISDS)</t>
  </si>
  <si>
    <t>Datenschutz-Folgeabschätzung Notwendig (DSFA)</t>
  </si>
  <si>
    <t>Informationen zum Schutzobjekt</t>
  </si>
  <si>
    <t>Informationsgruppen / Beschreibung der Informationen</t>
  </si>
  <si>
    <t>Was würde passieren, wenn die Informationen offengelegt oder von Geheimdiensten oder ähnlichen Organisationen abgehört wird</t>
  </si>
  <si>
    <t>Was würde passieren, wenn die Informationen längere Zeit nicht zur Verfügung stehen?</t>
  </si>
  <si>
    <t xml:space="preserve">Was würde passieren, wenn die Informationen unautorisiert verändert wird? </t>
  </si>
  <si>
    <t xml:space="preserve">Was würde passieren, wenn nicht lückenlos klar ist, durch wen Informationen nach deren Ersteingabe verändert wurden? </t>
  </si>
  <si>
    <t>Erfolgt durch beeinträchtigung der Informationssicherheitsschutzziele (Vertraulichkeit, Verfügbarkeit, Integrität, Nachvollziehbarkeit) vorliegender Informationsgruppen eine beeinträchtigung nachfolgender Punkte?</t>
  </si>
  <si>
    <t>BCM Relevanz</t>
  </si>
  <si>
    <t>Diagram (copy und paste von Visio, Powerpoint oder anderen Visualisierungsprogrammen)</t>
  </si>
  <si>
    <t>Schutzobjektname</t>
  </si>
  <si>
    <t>z.B. Projektname, Projekt Nr. / ID, Cockpit IKT ID, usw.</t>
  </si>
  <si>
    <r>
      <t xml:space="preserve">Wer hat Zugriff? 
</t>
    </r>
    <r>
      <rPr>
        <sz val="11"/>
        <rFont val="Arial"/>
        <family val="2"/>
      </rPr>
      <t>(für Personen, -gruppen, Rollen und Prozesse);</t>
    </r>
  </si>
  <si>
    <t>Servicezeit</t>
  </si>
  <si>
    <t>Wartung</t>
  </si>
  <si>
    <t>Name / Email Adresse</t>
  </si>
  <si>
    <t>Beinhaltet Personedaten? Wenn Ja Beschreibung der Art der Daten</t>
  </si>
  <si>
    <t>Resultat Datenschutz Risikovorprüfung</t>
  </si>
  <si>
    <t>Anforderungen an das Schutzobjekt und deren Informationen</t>
  </si>
  <si>
    <t>Werden Personendaten Kantonen, ausländischen Behörden, Internationalen Organisation oder privaten Personen zugänglich gemacht?</t>
  </si>
  <si>
    <r>
      <t xml:space="preserve">Müssen Personendaten an externe Betriebe übergeben werden? </t>
    </r>
    <r>
      <rPr>
        <sz val="11"/>
        <rFont val="Arial"/>
        <family val="2"/>
      </rPr>
      <t>(D.h. es findet eine Auftragsdatenbearbeitung statt)</t>
    </r>
  </si>
  <si>
    <t>Klassifizierung dieses Dokumentes</t>
  </si>
  <si>
    <t>Grundlage Vertraulichkeit</t>
  </si>
  <si>
    <t>Grundlage Verfügbarkeit</t>
  </si>
  <si>
    <t>Grundlage Integrität</t>
  </si>
  <si>
    <t>Grundlage Nachvollziehbarkeit</t>
  </si>
  <si>
    <t>Schritt 1</t>
  </si>
  <si>
    <t>(Farbe der auszufüllenden Felder)</t>
  </si>
  <si>
    <t>Schritt 2</t>
  </si>
  <si>
    <t>Schritt 3</t>
  </si>
  <si>
    <t>Grob-Anleitung</t>
  </si>
  <si>
    <t>Schritt 4</t>
  </si>
  <si>
    <t xml:space="preserve">Ergebnis der Einstufung (Detail) </t>
  </si>
  <si>
    <t xml:space="preserve"> Verletzung der Vertraulichkeit</t>
  </si>
  <si>
    <t xml:space="preserve"> Verletzung der Verfügbarkeit</t>
  </si>
  <si>
    <t xml:space="preserve"> Verletzung der Integrität</t>
  </si>
  <si>
    <t xml:space="preserve"> Verletzung der Nachvollziehbarkeit.</t>
  </si>
  <si>
    <t>z.B. Personen in der Verwaltungseinehit, gesammte Bundesvewerwaltung, Bevölkerung, ...</t>
  </si>
  <si>
    <t>Bundesamt</t>
  </si>
  <si>
    <t>Klassifizierung (anhand Klassifizierungskatalog)</t>
  </si>
  <si>
    <t>Mit welchem Schadensausmass muss wird bei einer Verletzung der Informationssicherheit gerechnet?</t>
  </si>
  <si>
    <t>&lt; 50 Mio. CHF</t>
  </si>
  <si>
    <t>Rechtliche Grundlage</t>
  </si>
  <si>
    <t>Ermittelter Schutzbedarf</t>
  </si>
  <si>
    <t>BCM Relevanz für Amt (unabhängig der Sicherheitsstufe)</t>
  </si>
  <si>
    <t>z.B. in welchen Ländern Informationen gespeichert werden müssen und von wo aus zugegriffen wird; dies ist optional bei Fragen zum Datenschutz aber Hilfreich</t>
  </si>
  <si>
    <t>Schritt 5</t>
  </si>
  <si>
    <t>Schritt 6</t>
  </si>
  <si>
    <t xml:space="preserve">Es gibt spezialrechtliche Anforderungen, wo die Auswirkungen nicht direkt die Bundesverwaltung betreffen und somit nicht in die obigen Kategorien fallen. Rechtfertigen diese einen erhöhten Schutzbedarf? </t>
  </si>
  <si>
    <r>
      <t xml:space="preserve">Unterstützte Geschäftsprozesse 
</t>
    </r>
    <r>
      <rPr>
        <sz val="11"/>
        <rFont val="Arial"/>
        <family val="2"/>
      </rPr>
      <t>(Auflistung mit Referenznummern falls vorhanden)</t>
    </r>
  </si>
  <si>
    <r>
      <t xml:space="preserve">Anforderungen an die Verfügbarkeit
</t>
    </r>
    <r>
      <rPr>
        <sz val="11"/>
        <rFont val="Arial"/>
        <family val="2"/>
      </rPr>
      <t>(Diese Kategorien müssen mit dem Leistungserbringer diskutiert werden, sofern nicht bekannt, können sie zu Beginn Leergelassen werden. Die Wahl hat keine Auswirkungen auf den Schutzbedarf)</t>
    </r>
  </si>
  <si>
    <r>
      <t xml:space="preserve">Muss für das Schutzobjekt eine Sicherheitszertifizierung nach Art. 23 ISV durchgeführt werden?
</t>
    </r>
    <r>
      <rPr>
        <sz val="11"/>
        <rFont val="Arial"/>
        <family val="2"/>
      </rPr>
      <t>(Dies trifft nur zu, wenn  wenn dies für die nationale oder internationale Zusammenarbeit erforderlich ist)</t>
    </r>
  </si>
  <si>
    <t>Ermittelte Sicherheitsstufe (Gesammtes Schutzobjekt)</t>
  </si>
  <si>
    <t xml:space="preserve">Beteiligte Leistungsbezüger und Leistungserbringer (soweit bekannt), sowie Personen mit konkreten Rollenangabe (z.B. Geschäftsprozessverantwortliche/-r: Schutzobjektverantwortliche/-r, Architekt/-in) und, sofern es sich um ein Projekt handelt auch Projektbezogene Rollen wie Projektleiter oder ISDS-Verantwortlicher. </t>
  </si>
  <si>
    <t>Informationssicherheitsverantwortliche/-r</t>
  </si>
  <si>
    <t>Datenschutzbeauftragte/-r (DSBO)</t>
  </si>
  <si>
    <t>Informationssicherheitsbeauftragte/-r (ISBO)</t>
  </si>
  <si>
    <r>
      <t xml:space="preserve">Müssen Informationen an externe Betriebe übergeben werden? Oder Sollen externe Betriebe an die Entwicklung, die Verwaltung, den Betrieb, die Wartung oder die Überprüfung des Schutzobjektes beteiligt werden?
</t>
    </r>
    <r>
      <rPr>
        <sz val="11"/>
        <rFont val="Arial"/>
        <family val="2"/>
      </rPr>
      <t>(Diese Information ist wichtig um zu beurteilen ob eine Betriebssicherheitsprüfung eingeleitet weden muss)</t>
    </r>
  </si>
  <si>
    <r>
      <t xml:space="preserve">Sollen andere Bundesbehörden auf die Informationen und Daten zugreifen? Wenn ja was sind die Rahmenbedingungen?
</t>
    </r>
    <r>
      <rPr>
        <sz val="11"/>
        <rFont val="Arial"/>
        <family val="2"/>
      </rPr>
      <t>(Anhand Art 7 Abs 3 Bst g ISV)</t>
    </r>
  </si>
  <si>
    <t>Geprüft: DSBO</t>
  </si>
  <si>
    <t xml:space="preserve">Dokument ausgefüllt durch: </t>
  </si>
  <si>
    <t>Einleitung Betriebssicherheitsverfahren notwendig?</t>
  </si>
  <si>
    <r>
      <t xml:space="preserve">Auf dem Deckblatt alle orangen Felder ausfüllen. Der vorausgefüllter Text in </t>
    </r>
    <r>
      <rPr>
        <i/>
        <sz val="10"/>
        <rFont val="Arial"/>
        <family val="2"/>
      </rPr>
      <t>kursiv</t>
    </r>
    <r>
      <rPr>
        <sz val="10"/>
        <rFont val="Arial"/>
        <family val="2"/>
      </rPr>
      <t xml:space="preserve"> gilt als Hinweis oder Hilfstellung und muss ersetzt werden.
Diese Informationen sind wichtig für die nächsten Schritte, werden aber nicht für die Ermittlung des Schutzbedarfes verwenden. Alle Angaben sind erforderlich, können aber auch während späteren Projektphasen vervollständigt werden.</t>
    </r>
  </si>
  <si>
    <t>Auf dem Blatt "2. Informationsverzeichnis"  alle Informationen, die entweder vom Schutzobjekt generiert, gespeichert, verarbeitet und/oder übertragen oder für die Bereitstellung des Schutzobjekts benötigt werden notieren. Die Informationen sind in sinnvoller Weise zu gruppieren (eine Informationsgruppe pro Zeile)
Für jede Informationsgruppe muss folgendes angegeben werden: 
- ob sie Klassifiziert sind (anhand des Klassifizierungskataloges)
- ob sie Personendaten beinhalten (wenn ja, muss dazu die Datenschutz-Risikovorprüfung zusammen mit dem Datenschutzbeauftragen durchgeführt werden)
(Diese Vorlage ist auf 10 Informationsgruppen limitiert, dies kann in Zukunft vergrössert werden)</t>
  </si>
  <si>
    <t>Für alle Informationsgruppen muss nun im Reiter "3. Beurteilung Auswirkungen" die Auswirkungen ermittelt werden. Die "Informationsgruppen werden automatisch vom Reiter 2 übernommen.
Beschreiben Sie die Auswirkungen für eure Organisation sowie für andere Personen oder Organisationen, die von einer Verletzung der Informationssicherheit oder vom Verlust der entsprechenden Leistungen betroffen sein könnten.</t>
  </si>
  <si>
    <t xml:space="preserve">Für die Einstufung muss nun geprüft werden ob für die ermittelten Auswirkungen, die Kategorien im Reiter 4 zutreffen. Hierzu muss einfach "Trifft zu" respektive "Trifft nicht zu" ausgewählt werden. 
Neben den Kategorien gibt es zwei weitere Aspekte: Das Schadensausmass und ob spezialrechtliche Anforderungen bestehen.
Bei der beurteilung der "Verletzung der Vertraulichkeit" geht es um das gesammte Schutzobjekt. Die resultierende Klassifizierung sollte mindestens so hoch sein wie die Klassifizierung der einzelnen Informationen aus dem Klassifizierungskatalog, kann aber auch höher sein.
</t>
  </si>
  <si>
    <t>Im Reiter 5 können noch weitere Schutzobjektspezifische Anforderungen mitgegeben werden. Diese Informationen sind unter anderem wichtig um zu wissen ob eine Betriesbssicherheitsprüfung eingeleitet werden muss.</t>
  </si>
  <si>
    <t xml:space="preserve">Auf dem Reiter "6. Einstufung" sollte nun die Sicherheisstufe und der Schutzbedarf sichtbar sein, sowie eine Indikation der nächsten Schritte:
1. Muss der IT-Grundschutz umgesetzt werden? 
2. Muss ein ISDS-Konzept und Risikoanalyse erstellt werden?
3. Wird eine DSFA benötigt?
4. Muss man das Schutzobjekt für das Betriebssicherheitsverfahren anmelden?
Die Unterscheidung zwischen Sicherheitsstufe und Schutzbedarf rührt daher, dass ein Schutzobjekt nur aufgrund der Kritieren aus dem Informationssicherheitsgesetzt respektive der Verordnung eine Sicherheitsstufe haben kann. Es kann aber auch aus anderen Gründen einen erhöhten Schutzbedarf auweisen, insbesondere aufgrund des Datenschutzes oder spezialrechtlichen Anforderungen.  </t>
  </si>
  <si>
    <t>Nicht klassifiziert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</si>
</sst>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font>
      <sz val="10"/>
      <name val="Arial"/>
    </font>
    <font>
      <sz val="8"/>
      <name val="Arial"/>
      <family val="2"/>
    </font>
    <font>
      <b/>
      <sz val="10"/>
      <name val="Arial"/>
      <family val="2"/>
    </font>
    <font>
      <sz val="11"/>
      <name val="Arial"/>
      <family val="2"/>
    </font>
    <font>
      <b/>
      <sz val="11"/>
      <name val="Arial"/>
      <family val="2"/>
    </font>
    <font>
      <i/>
      <sz val="11"/>
      <name val="Arial"/>
      <family val="2"/>
    </font>
    <font>
      <sz val="10"/>
      <name val="Arial"/>
      <family val="2"/>
    </font>
    <font>
      <b/>
      <sz val="11"/>
      <color theme="1"/>
      <name val="Arial"/>
      <family val="2"/>
    </font>
    <font>
      <sz val="11"/>
      <color rgb="FF0070C0"/>
      <name val="Arial"/>
      <family val="2"/>
    </font>
    <font>
      <sz val="11"/>
      <color rgb="FF0000FF"/>
      <name val="Arial"/>
      <family val="2"/>
    </font>
    <font>
      <b/>
      <sz val="14"/>
      <name val="Arial"/>
      <family val="2"/>
    </font>
    <font>
      <sz val="11"/>
      <color theme="1"/>
      <name val="Calibri"/>
      <family val="2"/>
      <scheme val="minor"/>
    </font>
    <font>
      <sz val="11"/>
      <color rgb="FF9C0006"/>
      <name val="Arial"/>
      <family val="2"/>
    </font>
    <font>
      <sz val="11"/>
      <color rgb="FF006100"/>
      <name val="Arial"/>
      <family val="2"/>
    </font>
    <font>
      <i/>
      <sz val="11"/>
      <color rgb="FF9C0006"/>
      <name val="Arial"/>
      <family val="2"/>
    </font>
    <font>
      <sz val="10"/>
      <color rgb="FF0000FF"/>
      <name val="Arial"/>
      <family val="2"/>
    </font>
    <font>
      <sz val="9"/>
      <color indexed="81"/>
      <name val="Segoe UI"/>
      <family val="2"/>
    </font>
    <font>
      <b/>
      <sz val="9"/>
      <color indexed="81"/>
      <name val="Segoe UI"/>
      <family val="2"/>
    </font>
    <font>
      <b/>
      <i/>
      <sz val="11"/>
      <name val="Arial"/>
      <family val="2"/>
    </font>
    <font>
      <i/>
      <sz val="10"/>
      <name val="Arial"/>
      <family val="2"/>
    </font>
    <font>
      <sz val="10"/>
      <color theme="0" tint="-0.14999847407452621"/>
      <name val="Arial"/>
      <family val="2"/>
    </font>
    <font>
      <sz val="10"/>
      <color rgb="FF9C0006"/>
      <name val="Arial"/>
      <family val="2"/>
    </font>
    <font>
      <sz val="9"/>
      <name val="Arial"/>
      <family val="2"/>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7CE"/>
      </patternFill>
    </fill>
    <fill>
      <patternFill patternType="solid">
        <fgColor rgb="FFC6EFCE"/>
      </patternFill>
    </fill>
    <fill>
      <patternFill patternType="solid">
        <fgColor rgb="FFD9D9D9"/>
        <bgColor indexed="64"/>
      </patternFill>
    </fill>
    <fill>
      <patternFill patternType="solid">
        <fgColor rgb="FFC6EFCE"/>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s>
  <cellStyleXfs count="5">
    <xf numFmtId="0" fontId="0" fillId="0" borderId="0"/>
    <xf numFmtId="0" fontId="6" fillId="0" borderId="0"/>
    <xf numFmtId="0" fontId="11" fillId="0" borderId="0"/>
    <xf numFmtId="0" fontId="12" fillId="5" borderId="0" applyNumberFormat="0" applyBorder="0" applyAlignment="0" applyProtection="0"/>
    <xf numFmtId="0" fontId="13" fillId="6" borderId="0" applyNumberFormat="0" applyBorder="0" applyAlignment="0" applyProtection="0"/>
  </cellStyleXfs>
  <cellXfs count="200">
    <xf numFmtId="0" fontId="0" fillId="0" borderId="0" xfId="0"/>
    <xf numFmtId="0" fontId="0" fillId="0" borderId="0" xfId="0" applyProtection="1"/>
    <xf numFmtId="49" fontId="7" fillId="0" borderId="0" xfId="0" applyNumberFormat="1" applyFont="1" applyBorder="1" applyAlignment="1">
      <alignment horizontal="right" vertical="center"/>
    </xf>
    <xf numFmtId="0" fontId="2" fillId="0" borderId="0" xfId="0" applyFont="1" applyProtection="1"/>
    <xf numFmtId="0" fontId="6" fillId="0" borderId="0" xfId="0" applyFont="1" applyProtection="1"/>
    <xf numFmtId="164" fontId="3" fillId="0" borderId="1" xfId="0" applyNumberFormat="1" applyFont="1" applyBorder="1" applyAlignment="1">
      <alignment horizontal="left" vertical="center"/>
    </xf>
    <xf numFmtId="0" fontId="4" fillId="4" borderId="1" xfId="0" applyFont="1" applyFill="1" applyBorder="1" applyAlignment="1" applyProtection="1">
      <alignment horizontal="left" vertical="center" wrapText="1"/>
      <protection locked="0"/>
    </xf>
    <xf numFmtId="0" fontId="9" fillId="0" borderId="0" xfId="0" applyFont="1" applyBorder="1" applyAlignment="1" applyProtection="1">
      <alignment horizontal="right" vertical="center"/>
    </xf>
    <xf numFmtId="0" fontId="0" fillId="0" borderId="1" xfId="0" applyBorder="1"/>
    <xf numFmtId="0" fontId="6" fillId="0" borderId="0" xfId="0" applyFont="1" applyAlignment="1">
      <alignment horizontal="center" vertical="top" wrapText="1"/>
    </xf>
    <xf numFmtId="0" fontId="12" fillId="5" borderId="1" xfId="3" applyBorder="1" applyAlignment="1" applyProtection="1">
      <alignment horizontal="center" vertical="top" wrapText="1"/>
    </xf>
    <xf numFmtId="0" fontId="0" fillId="0" borderId="0" xfId="0" applyAlignment="1">
      <alignment horizontal="center"/>
    </xf>
    <xf numFmtId="0" fontId="0" fillId="0" borderId="0" xfId="0" applyAlignment="1"/>
    <xf numFmtId="0" fontId="4" fillId="0" borderId="0" xfId="0" applyFont="1" applyAlignment="1" applyProtection="1">
      <alignment horizontal="center" vertical="center"/>
    </xf>
    <xf numFmtId="0" fontId="0" fillId="0" borderId="0" xfId="0" applyAlignment="1">
      <alignment horizontal="center" vertical="center"/>
    </xf>
    <xf numFmtId="0" fontId="9"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0" fillId="0" borderId="0" xfId="0"/>
    <xf numFmtId="0" fontId="0" fillId="0" borderId="0" xfId="0" applyAlignment="1" applyProtection="1">
      <alignment horizontal="center" vertical="center"/>
    </xf>
    <xf numFmtId="0" fontId="6" fillId="0" borderId="0" xfId="0" applyFont="1" applyAlignment="1" applyProtection="1">
      <alignment horizontal="center" vertical="center"/>
    </xf>
    <xf numFmtId="0" fontId="0" fillId="0" borderId="0" xfId="0" applyAlignment="1">
      <alignment horizontal="center"/>
    </xf>
    <xf numFmtId="0" fontId="0" fillId="0" borderId="0" xfId="0" applyBorder="1" applyAlignment="1">
      <alignment vertical="center"/>
    </xf>
    <xf numFmtId="0" fontId="6" fillId="0" borderId="0" xfId="0" applyFont="1"/>
    <xf numFmtId="0" fontId="0" fillId="0" borderId="0" xfId="0" applyBorder="1"/>
    <xf numFmtId="0" fontId="2" fillId="7" borderId="1" xfId="0" applyFont="1" applyFill="1" applyBorder="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xf>
    <xf numFmtId="0" fontId="0" fillId="0" borderId="0" xfId="0" applyAlignment="1">
      <alignment wrapText="1"/>
    </xf>
    <xf numFmtId="0" fontId="0" fillId="0" borderId="0" xfId="0" applyFill="1"/>
    <xf numFmtId="0" fontId="2" fillId="7" borderId="10" xfId="0" applyFont="1" applyFill="1" applyBorder="1" applyAlignment="1">
      <alignment wrapText="1"/>
    </xf>
    <xf numFmtId="0" fontId="6" fillId="10" borderId="1" xfId="0" applyFont="1" applyFill="1" applyBorder="1" applyAlignment="1">
      <alignment horizontal="left" vertical="top"/>
    </xf>
    <xf numFmtId="0" fontId="3" fillId="0" borderId="0" xfId="0" applyFont="1" applyAlignment="1">
      <alignment horizontal="left" vertical="top" wrapText="1"/>
    </xf>
    <xf numFmtId="0" fontId="0" fillId="0" borderId="0" xfId="0" applyAlignment="1">
      <alignment horizontal="left" vertical="top" wrapText="1"/>
    </xf>
    <xf numFmtId="0" fontId="20" fillId="0" borderId="0" xfId="0" applyFont="1" applyAlignment="1">
      <alignment vertical="center"/>
    </xf>
    <xf numFmtId="0" fontId="3" fillId="3" borderId="8" xfId="0" applyFont="1" applyFill="1" applyBorder="1" applyAlignment="1">
      <alignment vertical="top" wrapText="1"/>
    </xf>
    <xf numFmtId="0" fontId="3" fillId="3" borderId="13" xfId="0" applyFont="1" applyFill="1" applyBorder="1" applyAlignment="1">
      <alignment horizontal="center" vertical="top" wrapText="1"/>
    </xf>
    <xf numFmtId="0" fontId="6" fillId="0" borderId="0" xfId="0" applyFont="1" applyAlignment="1">
      <alignment horizontal="left" vertical="top" wrapText="1"/>
    </xf>
    <xf numFmtId="0" fontId="2" fillId="0" borderId="0" xfId="0" applyFont="1" applyAlignment="1">
      <alignment horizontal="left" vertical="top"/>
    </xf>
    <xf numFmtId="0" fontId="6" fillId="10" borderId="0" xfId="0" applyFont="1" applyFill="1" applyAlignment="1">
      <alignment horizontal="left" vertical="top" wrapText="1"/>
    </xf>
    <xf numFmtId="0" fontId="20" fillId="0" borderId="0" xfId="0" applyFont="1" applyProtection="1"/>
    <xf numFmtId="0" fontId="20" fillId="0" borderId="0" xfId="0" applyFont="1"/>
    <xf numFmtId="0" fontId="20" fillId="0" borderId="0" xfId="0" applyFont="1" applyAlignment="1"/>
    <xf numFmtId="0" fontId="4" fillId="0" borderId="0" xfId="0" applyFont="1" applyAlignment="1" applyProtection="1">
      <alignment horizontal="left" vertical="center"/>
    </xf>
    <xf numFmtId="0" fontId="2" fillId="0" borderId="0" xfId="0" applyFont="1" applyAlignment="1" applyProtection="1">
      <alignment horizontal="left" vertical="center"/>
    </xf>
    <xf numFmtId="0" fontId="2" fillId="7" borderId="10" xfId="0" applyFont="1" applyFill="1" applyBorder="1" applyAlignment="1">
      <alignment horizontal="center"/>
    </xf>
    <xf numFmtId="0" fontId="0" fillId="7" borderId="15" xfId="0" applyFill="1" applyBorder="1" applyAlignment="1">
      <alignment horizont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0" fontId="0" fillId="0" borderId="0" xfId="0" applyAlignment="1">
      <alignment vertical="center" wrapText="1"/>
    </xf>
    <xf numFmtId="0" fontId="6" fillId="4" borderId="2" xfId="0" applyFont="1" applyFill="1" applyBorder="1" applyAlignment="1">
      <alignment wrapText="1"/>
    </xf>
    <xf numFmtId="0" fontId="4" fillId="0" borderId="17" xfId="0" applyFont="1" applyBorder="1" applyAlignment="1">
      <alignment vertical="center"/>
    </xf>
    <xf numFmtId="0" fontId="4" fillId="0" borderId="14" xfId="0" applyFont="1" applyBorder="1" applyAlignment="1">
      <alignment vertical="center"/>
    </xf>
    <xf numFmtId="0" fontId="2" fillId="7" borderId="16" xfId="0" applyFont="1" applyFill="1" applyBorder="1" applyAlignment="1">
      <alignment vertical="center" wrapText="1"/>
    </xf>
    <xf numFmtId="0" fontId="6" fillId="0" borderId="5" xfId="0" applyFont="1" applyBorder="1"/>
    <xf numFmtId="0" fontId="0" fillId="0" borderId="5" xfId="0" applyBorder="1"/>
    <xf numFmtId="0" fontId="0" fillId="0" borderId="0" xfId="0"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2" fillId="7" borderId="10"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2" fillId="7" borderId="18" xfId="0" applyFont="1" applyFill="1" applyBorder="1" applyAlignment="1">
      <alignment horizontal="left" vertical="center" wrapText="1"/>
    </xf>
    <xf numFmtId="0" fontId="0" fillId="0" borderId="0" xfId="0" applyAlignment="1" applyProtection="1">
      <alignment horizontal="center" vertical="center"/>
    </xf>
    <xf numFmtId="0" fontId="2" fillId="0" borderId="0" xfId="0" applyFont="1"/>
    <xf numFmtId="0" fontId="0" fillId="0" borderId="0" xfId="0" applyBorder="1" applyAlignment="1">
      <alignment vertical="center"/>
    </xf>
    <xf numFmtId="0" fontId="0" fillId="0" borderId="0" xfId="0" applyAlignment="1" applyProtection="1">
      <alignment horizontal="center" vertical="center"/>
    </xf>
    <xf numFmtId="0" fontId="6" fillId="0" borderId="0" xfId="0" applyFont="1" applyAlignment="1" applyProtection="1">
      <alignment horizontal="center" vertical="center"/>
    </xf>
    <xf numFmtId="0" fontId="2" fillId="0" borderId="0" xfId="0" applyFont="1" applyAlignment="1" applyProtection="1">
      <alignment horizontal="left" vertical="center" wrapText="1"/>
    </xf>
    <xf numFmtId="0" fontId="0" fillId="7" borderId="11" xfId="0" applyFill="1" applyBorder="1" applyAlignment="1">
      <alignment horizontal="left" wrapText="1"/>
    </xf>
    <xf numFmtId="0" fontId="6" fillId="4" borderId="0" xfId="0" applyFont="1" applyFill="1" applyBorder="1" applyAlignment="1">
      <alignment horizontal="center" wrapText="1"/>
    </xf>
    <xf numFmtId="0" fontId="3" fillId="2" borderId="2" xfId="0" applyFont="1" applyFill="1" applyBorder="1" applyAlignment="1">
      <alignment vertical="center" wrapText="1"/>
    </xf>
    <xf numFmtId="0" fontId="0" fillId="0" borderId="1" xfId="0" applyBorder="1" applyAlignment="1">
      <alignment wrapText="1"/>
    </xf>
    <xf numFmtId="0" fontId="2" fillId="7" borderId="0" xfId="0" applyFont="1" applyFill="1" applyBorder="1" applyAlignment="1">
      <alignment horizontal="right"/>
    </xf>
    <xf numFmtId="0" fontId="4" fillId="0" borderId="14" xfId="0" applyFont="1" applyBorder="1" applyAlignment="1">
      <alignment vertical="center" wrapText="1"/>
    </xf>
    <xf numFmtId="0" fontId="2" fillId="0" borderId="0" xfId="0" applyFont="1" applyAlignment="1" applyProtection="1">
      <alignment vertical="center" wrapText="1"/>
    </xf>
    <xf numFmtId="49" fontId="0" fillId="0" borderId="0" xfId="0" applyNumberFormat="1" applyAlignment="1">
      <alignment horizontal="center" vertical="center"/>
    </xf>
    <xf numFmtId="2" fontId="2" fillId="0" borderId="0" xfId="0" applyNumberFormat="1" applyFont="1" applyAlignment="1" applyProtection="1">
      <alignment vertical="center" wrapText="1"/>
    </xf>
    <xf numFmtId="0" fontId="2" fillId="0" borderId="0" xfId="0" applyFont="1" applyFill="1" applyAlignment="1" applyProtection="1">
      <alignment vertical="center" wrapText="1"/>
    </xf>
    <xf numFmtId="0" fontId="4" fillId="3" borderId="13" xfId="0" applyFont="1" applyFill="1" applyBorder="1" applyAlignment="1">
      <alignment horizontal="right" vertical="top" wrapText="1"/>
    </xf>
    <xf numFmtId="0" fontId="5" fillId="0" borderId="2" xfId="0" applyFont="1" applyBorder="1" applyAlignment="1" applyProtection="1">
      <alignment vertical="center" wrapText="1"/>
    </xf>
    <xf numFmtId="0" fontId="14" fillId="5" borderId="1" xfId="3" applyFont="1" applyBorder="1" applyAlignment="1" applyProtection="1">
      <alignment vertical="center" wrapText="1"/>
    </xf>
    <xf numFmtId="14" fontId="3" fillId="0" borderId="1" xfId="0" applyNumberFormat="1" applyFont="1" applyBorder="1" applyAlignment="1">
      <alignment horizontal="left" vertical="center"/>
    </xf>
    <xf numFmtId="0" fontId="6" fillId="10" borderId="1" xfId="0" applyFont="1" applyFill="1" applyBorder="1" applyAlignment="1">
      <alignment horizontal="left" vertical="top" wrapText="1"/>
    </xf>
    <xf numFmtId="0" fontId="6" fillId="10" borderId="5" xfId="0" applyFont="1" applyFill="1" applyBorder="1" applyAlignment="1">
      <alignment horizontal="left" vertical="top" wrapText="1"/>
    </xf>
    <xf numFmtId="0" fontId="6" fillId="10" borderId="1" xfId="4" applyFont="1" applyFill="1" applyBorder="1" applyAlignment="1" applyProtection="1">
      <alignment horizontal="left" vertical="top" wrapText="1"/>
    </xf>
    <xf numFmtId="0" fontId="21" fillId="5" borderId="1" xfId="3" applyFont="1" applyBorder="1" applyAlignment="1" applyProtection="1">
      <alignment horizontal="left" vertical="top" wrapText="1"/>
    </xf>
    <xf numFmtId="0" fontId="4" fillId="0" borderId="22" xfId="0" applyFont="1" applyBorder="1" applyAlignment="1">
      <alignment horizontal="left" vertical="top" wrapText="1"/>
    </xf>
    <xf numFmtId="0" fontId="4" fillId="0" borderId="19" xfId="0" applyFont="1" applyBorder="1" applyAlignment="1">
      <alignment horizontal="left" vertical="top" wrapText="1"/>
    </xf>
    <xf numFmtId="0" fontId="0" fillId="10" borderId="20" xfId="0" applyFill="1" applyBorder="1" applyAlignment="1">
      <alignment horizontal="left" vertical="top"/>
    </xf>
    <xf numFmtId="0" fontId="0" fillId="10" borderId="21" xfId="0" applyFill="1" applyBorder="1" applyAlignment="1">
      <alignment horizontal="left" vertical="top"/>
    </xf>
    <xf numFmtId="0" fontId="4" fillId="0" borderId="23" xfId="0" applyFont="1" applyBorder="1" applyAlignment="1">
      <alignment horizontal="left" vertical="top" wrapText="1"/>
    </xf>
    <xf numFmtId="0" fontId="0" fillId="10" borderId="17" xfId="0" applyFill="1" applyBorder="1" applyAlignment="1">
      <alignment horizontal="left" vertical="top"/>
    </xf>
    <xf numFmtId="0" fontId="0" fillId="10" borderId="18" xfId="0" applyFill="1" applyBorder="1" applyAlignment="1">
      <alignment horizontal="left" vertical="top"/>
    </xf>
    <xf numFmtId="0" fontId="0" fillId="10" borderId="6" xfId="0" applyFill="1" applyBorder="1" applyAlignment="1">
      <alignment horizontal="left" vertical="top" wrapText="1"/>
    </xf>
    <xf numFmtId="0" fontId="22" fillId="11" borderId="6" xfId="0" applyFont="1" applyFill="1" applyBorder="1" applyAlignment="1">
      <alignment horizontal="left" vertical="top" wrapText="1"/>
    </xf>
    <xf numFmtId="0" fontId="2" fillId="0" borderId="0" xfId="0" applyFont="1" applyAlignment="1" applyProtection="1">
      <alignment horizontal="left" vertical="center" wrapText="1"/>
    </xf>
    <xf numFmtId="0" fontId="0" fillId="0" borderId="0" xfId="0" applyAlignment="1" applyProtection="1">
      <alignment vertical="center"/>
    </xf>
    <xf numFmtId="0" fontId="0" fillId="0" borderId="0" xfId="0" applyAlignment="1">
      <alignment horizontal="left"/>
    </xf>
    <xf numFmtId="0" fontId="4" fillId="9" borderId="2" xfId="0" applyFont="1" applyFill="1" applyBorder="1" applyAlignment="1">
      <alignment horizontal="left" vertical="center" wrapText="1"/>
    </xf>
    <xf numFmtId="0" fontId="4" fillId="9" borderId="3" xfId="0" applyFont="1" applyFill="1" applyBorder="1" applyAlignment="1">
      <alignment horizontal="left" vertical="center" wrapText="1"/>
    </xf>
    <xf numFmtId="0" fontId="5" fillId="10" borderId="2" xfId="0" applyFont="1" applyFill="1" applyBorder="1" applyAlignment="1">
      <alignment horizontal="left" vertical="top" wrapText="1"/>
    </xf>
    <xf numFmtId="0" fontId="5" fillId="10" borderId="3" xfId="0" applyFont="1" applyFill="1" applyBorder="1" applyAlignment="1">
      <alignment horizontal="left" vertical="top" wrapText="1"/>
    </xf>
    <xf numFmtId="0" fontId="5" fillId="10" borderId="4" xfId="0" applyFont="1" applyFill="1" applyBorder="1" applyAlignment="1">
      <alignment horizontal="left" vertical="top" wrapText="1"/>
    </xf>
    <xf numFmtId="0" fontId="4" fillId="9" borderId="2" xfId="0" applyFont="1" applyFill="1" applyBorder="1" applyAlignment="1">
      <alignment horizontal="left" vertical="top" wrapText="1"/>
    </xf>
    <xf numFmtId="0" fontId="4" fillId="9" borderId="3" xfId="0" applyFont="1" applyFill="1" applyBorder="1" applyAlignment="1">
      <alignment horizontal="left" vertical="top" wrapText="1"/>
    </xf>
    <xf numFmtId="0" fontId="4" fillId="9" borderId="4" xfId="0" applyFont="1" applyFill="1" applyBorder="1" applyAlignment="1">
      <alignment horizontal="left" vertical="top" wrapText="1"/>
    </xf>
    <xf numFmtId="0" fontId="19" fillId="0" borderId="0" xfId="0" applyFont="1" applyAlignment="1">
      <alignment horizontal="center" vertical="center" wrapText="1"/>
    </xf>
    <xf numFmtId="0" fontId="4" fillId="0" borderId="0" xfId="0" applyFont="1" applyBorder="1" applyAlignment="1">
      <alignment vertical="center"/>
    </xf>
    <xf numFmtId="0" fontId="0" fillId="0" borderId="0" xfId="0" applyBorder="1" applyAlignment="1">
      <alignment vertical="center"/>
    </xf>
    <xf numFmtId="0" fontId="4" fillId="3" borderId="2" xfId="0" applyFont="1" applyFill="1" applyBorder="1" applyAlignment="1">
      <alignment horizontal="left" vertical="top" wrapText="1"/>
    </xf>
    <xf numFmtId="0" fontId="4" fillId="3" borderId="4" xfId="0" applyFont="1" applyFill="1" applyBorder="1" applyAlignment="1">
      <alignment horizontal="left" vertical="top" wrapText="1"/>
    </xf>
    <xf numFmtId="0" fontId="5" fillId="10" borderId="2" xfId="0" applyFont="1" applyFill="1" applyBorder="1" applyAlignment="1" applyProtection="1">
      <alignment horizontal="left" vertical="top" wrapText="1"/>
    </xf>
    <xf numFmtId="0" fontId="5" fillId="10" borderId="3" xfId="0" applyFont="1" applyFill="1" applyBorder="1" applyAlignment="1" applyProtection="1">
      <alignment horizontal="left" vertical="top" wrapText="1"/>
    </xf>
    <xf numFmtId="0" fontId="5" fillId="10" borderId="4" xfId="0" applyFont="1" applyFill="1" applyBorder="1" applyAlignment="1" applyProtection="1">
      <alignment horizontal="left" vertical="top" wrapText="1"/>
    </xf>
    <xf numFmtId="0" fontId="4" fillId="0" borderId="3" xfId="0" applyFont="1" applyBorder="1" applyAlignment="1">
      <alignment vertical="center" wrapText="1"/>
    </xf>
    <xf numFmtId="0" fontId="4" fillId="9" borderId="2" xfId="0" applyFont="1" applyFill="1" applyBorder="1" applyAlignment="1">
      <alignment vertical="center" wrapText="1"/>
    </xf>
    <xf numFmtId="0" fontId="4" fillId="9" borderId="3" xfId="0" applyFont="1" applyFill="1" applyBorder="1" applyAlignment="1">
      <alignment vertical="center" wrapText="1"/>
    </xf>
    <xf numFmtId="0" fontId="4" fillId="9" borderId="4" xfId="0" applyFont="1" applyFill="1" applyBorder="1" applyAlignment="1">
      <alignment vertical="center" wrapText="1"/>
    </xf>
    <xf numFmtId="0" fontId="5" fillId="10" borderId="8" xfId="0" applyFont="1" applyFill="1" applyBorder="1" applyAlignment="1">
      <alignment horizontal="left" vertical="top" wrapText="1"/>
    </xf>
    <xf numFmtId="0" fontId="5" fillId="10" borderId="9" xfId="0" applyFont="1" applyFill="1" applyBorder="1" applyAlignment="1">
      <alignment horizontal="left" vertical="top" wrapText="1"/>
    </xf>
    <xf numFmtId="0" fontId="5" fillId="10" borderId="7" xfId="0" applyFont="1" applyFill="1" applyBorder="1" applyAlignment="1">
      <alignment horizontal="left" vertical="top" wrapText="1"/>
    </xf>
    <xf numFmtId="0" fontId="5" fillId="10" borderId="2" xfId="0" quotePrefix="1" applyFont="1" applyFill="1" applyBorder="1" applyAlignment="1">
      <alignment horizontal="left" vertical="top" wrapText="1"/>
    </xf>
    <xf numFmtId="0" fontId="5" fillId="10" borderId="3" xfId="0" quotePrefix="1" applyFont="1" applyFill="1" applyBorder="1" applyAlignment="1">
      <alignment horizontal="left" vertical="top" wrapText="1"/>
    </xf>
    <xf numFmtId="0" fontId="5" fillId="10" borderId="4" xfId="0" quotePrefix="1" applyFont="1" applyFill="1" applyBorder="1" applyAlignment="1">
      <alignment horizontal="left" vertical="top" wrapText="1"/>
    </xf>
    <xf numFmtId="0" fontId="4" fillId="3" borderId="2" xfId="0" applyFont="1" applyFill="1" applyBorder="1" applyAlignment="1">
      <alignment horizontal="left" vertical="center" wrapText="1"/>
    </xf>
    <xf numFmtId="0" fontId="4" fillId="3" borderId="4" xfId="0" applyFont="1" applyFill="1" applyBorder="1" applyAlignment="1">
      <alignment horizontal="left" vertical="center" wrapText="1"/>
    </xf>
    <xf numFmtId="0" fontId="5" fillId="10" borderId="2" xfId="0" applyFont="1" applyFill="1" applyBorder="1" applyAlignment="1">
      <alignment horizontal="left" vertical="center" wrapText="1"/>
    </xf>
    <xf numFmtId="0" fontId="5" fillId="10" borderId="3" xfId="0" applyFont="1" applyFill="1" applyBorder="1" applyAlignment="1">
      <alignment horizontal="left" vertical="center" wrapText="1"/>
    </xf>
    <xf numFmtId="0" fontId="5" fillId="10" borderId="4" xfId="0" applyFont="1" applyFill="1" applyBorder="1" applyAlignment="1">
      <alignment horizontal="left" vertical="center" wrapText="1"/>
    </xf>
    <xf numFmtId="0" fontId="3" fillId="10" borderId="3" xfId="0" applyFont="1" applyFill="1" applyBorder="1" applyAlignment="1">
      <alignment horizontal="left" vertical="top" wrapText="1"/>
    </xf>
    <xf numFmtId="0" fontId="3" fillId="10" borderId="4" xfId="0" applyFont="1" applyFill="1" applyBorder="1" applyAlignment="1">
      <alignment horizontal="left" vertical="top" wrapText="1"/>
    </xf>
    <xf numFmtId="0" fontId="10" fillId="9" borderId="1" xfId="0" applyFont="1" applyFill="1" applyBorder="1" applyAlignment="1">
      <alignment vertical="center" wrapText="1"/>
    </xf>
    <xf numFmtId="0" fontId="0" fillId="0" borderId="0" xfId="0" applyAlignment="1" applyProtection="1">
      <alignment horizontal="center" vertical="center"/>
    </xf>
    <xf numFmtId="0" fontId="3" fillId="0" borderId="0" xfId="0" applyFont="1" applyBorder="1" applyAlignment="1"/>
    <xf numFmtId="0" fontId="0" fillId="0" borderId="0" xfId="0" applyBorder="1" applyAlignment="1"/>
    <xf numFmtId="0" fontId="2" fillId="0" borderId="0" xfId="0" applyFont="1" applyFill="1" applyAlignment="1" applyProtection="1">
      <alignment horizontal="left" vertical="center" wrapText="1"/>
    </xf>
    <xf numFmtId="0" fontId="5" fillId="10" borderId="1" xfId="0" applyFont="1" applyFill="1" applyBorder="1" applyAlignment="1" applyProtection="1">
      <alignment horizontal="left" vertical="center" wrapText="1"/>
      <protection locked="0"/>
    </xf>
    <xf numFmtId="0" fontId="9" fillId="10" borderId="1" xfId="0" applyFont="1" applyFill="1" applyBorder="1" applyAlignment="1" applyProtection="1">
      <alignment horizontal="left" vertical="center" wrapText="1"/>
      <protection locked="0"/>
    </xf>
    <xf numFmtId="0" fontId="6" fillId="0" borderId="0" xfId="0" applyFont="1" applyAlignment="1" applyProtection="1">
      <alignment horizontal="center" vertical="center"/>
    </xf>
    <xf numFmtId="0" fontId="2" fillId="0" borderId="0" xfId="0" applyFont="1" applyAlignment="1" applyProtection="1">
      <alignment horizontal="left" vertical="center" wrapText="1"/>
    </xf>
    <xf numFmtId="0" fontId="6" fillId="4" borderId="2" xfId="0"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12" fillId="4" borderId="2" xfId="3" applyFill="1" applyBorder="1" applyAlignment="1" applyProtection="1">
      <alignment horizontal="center" vertical="top" wrapText="1"/>
    </xf>
    <xf numFmtId="0" fontId="12" fillId="4" borderId="3" xfId="3" applyFill="1" applyBorder="1" applyAlignment="1" applyProtection="1">
      <alignment horizontal="center" vertical="top" wrapText="1"/>
    </xf>
    <xf numFmtId="0" fontId="12" fillId="4" borderId="4" xfId="3" applyFill="1" applyBorder="1" applyAlignment="1" applyProtection="1">
      <alignment horizontal="center" vertical="top"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9" fillId="10" borderId="2" xfId="0" applyFont="1" applyFill="1" applyBorder="1" applyAlignment="1">
      <alignment horizontal="left" vertical="top" wrapText="1"/>
    </xf>
    <xf numFmtId="0" fontId="9" fillId="10" borderId="3" xfId="0" applyFont="1" applyFill="1" applyBorder="1" applyAlignment="1">
      <alignment horizontal="left" vertical="top" wrapText="1"/>
    </xf>
    <xf numFmtId="0" fontId="9" fillId="10" borderId="4"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24" xfId="0" applyFont="1" applyFill="1" applyBorder="1" applyAlignment="1">
      <alignment horizontal="left" vertical="top" wrapText="1"/>
    </xf>
    <xf numFmtId="0" fontId="9" fillId="10" borderId="2" xfId="0" applyFont="1" applyFill="1" applyBorder="1" applyAlignment="1">
      <alignment horizontal="left" vertical="top" wrapText="1" shrinkToFit="1"/>
    </xf>
    <xf numFmtId="0" fontId="9" fillId="10" borderId="3" xfId="0" applyFont="1" applyFill="1" applyBorder="1" applyAlignment="1">
      <alignment horizontal="left" vertical="top" wrapText="1" shrinkToFit="1"/>
    </xf>
    <xf numFmtId="0" fontId="9" fillId="10" borderId="4" xfId="0" applyFont="1" applyFill="1" applyBorder="1" applyAlignment="1">
      <alignment horizontal="left" vertical="top" wrapText="1" shrinkToFit="1"/>
    </xf>
    <xf numFmtId="0" fontId="4" fillId="3" borderId="2" xfId="0" applyFont="1" applyFill="1" applyBorder="1" applyAlignment="1">
      <alignment horizontal="left" vertical="center"/>
    </xf>
    <xf numFmtId="0" fontId="4" fillId="3" borderId="4" xfId="0" applyFont="1" applyFill="1" applyBorder="1" applyAlignment="1">
      <alignment horizontal="left" vertical="center"/>
    </xf>
    <xf numFmtId="0" fontId="8" fillId="0" borderId="2" xfId="0" applyFont="1" applyBorder="1" applyAlignment="1" applyProtection="1">
      <alignment horizontal="center" vertical="top" wrapText="1"/>
      <protection locked="0"/>
    </xf>
    <xf numFmtId="0" fontId="8" fillId="0" borderId="3" xfId="0" applyFont="1" applyBorder="1" applyAlignment="1" applyProtection="1">
      <alignment horizontal="center" vertical="top" wrapText="1"/>
      <protection locked="0"/>
    </xf>
    <xf numFmtId="0" fontId="8" fillId="0" borderId="4" xfId="0" applyFont="1" applyBorder="1" applyAlignment="1" applyProtection="1">
      <alignment horizontal="center" vertical="top" wrapText="1"/>
      <protection locked="0"/>
    </xf>
    <xf numFmtId="0" fontId="4" fillId="4" borderId="2"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4" fillId="3" borderId="1" xfId="0" applyFont="1" applyFill="1" applyBorder="1" applyAlignment="1">
      <alignment vertical="center" wrapText="1"/>
    </xf>
    <xf numFmtId="0" fontId="0" fillId="3" borderId="1" xfId="0" applyFill="1" applyBorder="1" applyAlignment="1">
      <alignment vertical="center" wrapText="1"/>
    </xf>
    <xf numFmtId="0" fontId="3" fillId="3" borderId="2" xfId="0" applyFont="1" applyFill="1" applyBorder="1" applyAlignment="1">
      <alignment horizontal="left" vertical="top" wrapText="1"/>
    </xf>
    <xf numFmtId="0" fontId="3" fillId="3" borderId="4" xfId="0" applyFont="1" applyFill="1" applyBorder="1" applyAlignment="1">
      <alignment horizontal="left" vertical="top" wrapText="1"/>
    </xf>
    <xf numFmtId="0" fontId="5" fillId="8" borderId="2" xfId="0" applyFont="1" applyFill="1" applyBorder="1" applyAlignment="1" applyProtection="1">
      <alignment horizontal="left" vertical="center" wrapText="1"/>
    </xf>
    <xf numFmtId="0" fontId="5" fillId="8" borderId="3" xfId="0" applyFont="1" applyFill="1" applyBorder="1" applyAlignment="1" applyProtection="1">
      <alignment horizontal="left" vertical="center" wrapText="1"/>
    </xf>
    <xf numFmtId="0" fontId="5" fillId="8" borderId="4" xfId="0" applyFont="1" applyFill="1" applyBorder="1" applyAlignment="1" applyProtection="1">
      <alignment horizontal="left" vertical="center" wrapText="1"/>
    </xf>
    <xf numFmtId="0" fontId="5" fillId="5" borderId="2" xfId="3" applyFont="1" applyBorder="1" applyAlignment="1" applyProtection="1">
      <alignment horizontal="center" vertical="center" wrapText="1"/>
    </xf>
    <xf numFmtId="0" fontId="5" fillId="5" borderId="4" xfId="3"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3" fillId="9" borderId="2" xfId="0" applyFont="1" applyFill="1" applyBorder="1" applyAlignment="1">
      <alignment vertical="center" wrapText="1"/>
    </xf>
    <xf numFmtId="0" fontId="3" fillId="9" borderId="3" xfId="0" applyFont="1" applyFill="1" applyBorder="1" applyAlignment="1">
      <alignment vertical="center" wrapText="1"/>
    </xf>
    <xf numFmtId="0" fontId="3" fillId="9" borderId="4" xfId="0" applyFont="1" applyFill="1" applyBorder="1" applyAlignment="1">
      <alignment vertical="center" wrapText="1"/>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4" fillId="0" borderId="1" xfId="0" applyFont="1" applyBorder="1" applyAlignment="1">
      <alignment horizontal="left" vertical="center" wrapText="1"/>
    </xf>
    <xf numFmtId="0" fontId="5" fillId="0" borderId="2"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0" fillId="10" borderId="1" xfId="0" applyFill="1" applyBorder="1" applyAlignment="1">
      <alignment horizontal="left" vertical="top" wrapText="1"/>
    </xf>
    <xf numFmtId="2" fontId="2" fillId="0" borderId="0" xfId="0" applyNumberFormat="1" applyFont="1" applyAlignment="1" applyProtection="1">
      <alignment horizontal="left" vertical="center" wrapText="1"/>
    </xf>
  </cellXfs>
  <cellStyles count="5">
    <cellStyle name="Gut" xfId="4" builtinId="26"/>
    <cellStyle name="Normal 2" xfId="2" xr:uid="{00000000-0005-0000-0000-000002000000}"/>
    <cellStyle name="Schlecht" xfId="3" builtinId="27"/>
    <cellStyle name="Standard" xfId="0" builtinId="0"/>
    <cellStyle name="Standard 2" xfId="1" xr:uid="{00000000-0005-0000-0000-000004000000}"/>
  </cellStyles>
  <dxfs count="850">
    <dxf>
      <fill>
        <patternFill>
          <bgColor rgb="FFFFE38B"/>
        </patternFill>
      </fill>
    </dxf>
    <dxf>
      <fill>
        <patternFill>
          <bgColor rgb="FFFFC7CE"/>
        </patternFill>
      </fill>
    </dxf>
    <dxf>
      <fill>
        <patternFill>
          <bgColor rgb="FFC6EFCE"/>
        </patternFill>
      </fill>
    </dxf>
    <dxf>
      <fill>
        <patternFill>
          <bgColor rgb="FFC6EFCE"/>
        </patternFill>
      </fill>
    </dxf>
    <dxf>
      <font>
        <color rgb="FF9C0006"/>
      </font>
      <fill>
        <patternFill>
          <bgColor rgb="FFFFC7CE"/>
        </patternFill>
      </fill>
    </dxf>
    <dxf>
      <font>
        <color rgb="FF006100"/>
      </font>
      <fill>
        <patternFill>
          <bgColor rgb="FFC6EFCE"/>
        </patternFill>
      </fill>
    </dxf>
    <dxf>
      <fill>
        <patternFill>
          <bgColor rgb="FFFFE38B"/>
        </patternFill>
      </fill>
    </dxf>
    <dxf>
      <fill>
        <patternFill>
          <bgColor rgb="FFFFC7CE"/>
        </patternFill>
      </fill>
    </dxf>
    <dxf>
      <fill>
        <patternFill>
          <bgColor rgb="FFC6EFCE"/>
        </patternFill>
      </fill>
    </dxf>
    <dxf>
      <font>
        <color rgb="FF006100"/>
      </font>
      <fill>
        <patternFill>
          <bgColor rgb="FFC6EFCE"/>
        </patternFill>
      </fill>
    </dxf>
    <dxf>
      <font>
        <color theme="1"/>
      </font>
      <fill>
        <patternFill>
          <bgColor rgb="FFFFC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C6EFCE"/>
        </patternFill>
      </fill>
    </dxf>
    <dxf>
      <font>
        <color theme="1"/>
      </font>
      <fill>
        <patternFill>
          <bgColor rgb="FFFFE38B"/>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theme="1"/>
      </font>
      <fill>
        <patternFill>
          <bgColor rgb="FFFFC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auto="1"/>
      </font>
      <fill>
        <patternFill>
          <bgColor rgb="FFFFE38B"/>
        </patternFill>
      </fill>
    </dxf>
    <dxf>
      <font>
        <color rgb="FF006100"/>
      </font>
      <fill>
        <patternFill>
          <bgColor rgb="FFC6EFCE"/>
        </patternFill>
      </fill>
    </dxf>
    <dxf>
      <font>
        <color theme="1"/>
      </font>
      <fill>
        <patternFill>
          <bgColor rgb="FFFFC000"/>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E38B"/>
        </patternFill>
      </fill>
    </dxf>
    <dxf>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E38B"/>
        </patternFill>
      </fill>
    </dxf>
    <dxf>
      <font>
        <color rgb="FF006100"/>
      </font>
      <fill>
        <patternFill>
          <bgColor rgb="FFC6EFCE"/>
        </patternFill>
      </fill>
    </dxf>
    <dxf>
      <font>
        <color theme="1"/>
      </font>
      <fill>
        <patternFill>
          <bgColor rgb="FFFFFF00"/>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auto="1"/>
      </font>
      <fill>
        <patternFill>
          <bgColor rgb="FFFFFFC9"/>
        </patternFill>
      </fill>
    </dxf>
    <dxf>
      <font>
        <color auto="1"/>
      </font>
      <fill>
        <patternFill>
          <bgColor rgb="FFFFE38B"/>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9" tint="0.79998168889431442"/>
        </patternFill>
      </fill>
    </dxf>
    <dxf>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EAA7"/>
        </patternFill>
      </fill>
    </dxf>
    <dxf>
      <font>
        <color rgb="FF9C0006"/>
      </font>
      <fill>
        <patternFill>
          <bgColor rgb="FFFFC7CE"/>
        </patternFill>
      </fill>
    </dxf>
    <dxf>
      <fill>
        <patternFill>
          <bgColor theme="9" tint="0.79998168889431442"/>
        </patternFill>
      </fill>
    </dxf>
    <dxf>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EAA7"/>
        </patternFill>
      </fill>
    </dxf>
    <dxf>
      <font>
        <color rgb="FF9C0006"/>
      </font>
      <fill>
        <patternFill>
          <bgColor rgb="FFFFC7CE"/>
        </patternFill>
      </fill>
    </dxf>
    <dxf>
      <fill>
        <patternFill>
          <bgColor theme="9" tint="0.79998168889431442"/>
        </patternFill>
      </fill>
    </dxf>
    <dxf>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EAA7"/>
        </patternFill>
      </fill>
    </dxf>
    <dxf>
      <font>
        <color rgb="FF9C0006"/>
      </font>
      <fill>
        <patternFill>
          <bgColor rgb="FFFFC7CE"/>
        </patternFill>
      </fill>
    </dxf>
    <dxf>
      <fill>
        <patternFill>
          <bgColor theme="9" tint="0.79998168889431442"/>
        </patternFill>
      </fill>
    </dxf>
    <dxf>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EAA7"/>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C6EFCE"/>
        </patternFill>
      </fill>
    </dxf>
    <dxf>
      <fill>
        <patternFill>
          <bgColor rgb="FFFFC000"/>
        </patternFill>
      </fill>
    </dxf>
    <dxf>
      <fill>
        <patternFill>
          <bgColor rgb="FFC6EFCE"/>
        </patternFill>
      </fill>
    </dxf>
    <dxf>
      <fill>
        <patternFill>
          <bgColor rgb="FFFFC000"/>
        </patternFill>
      </fill>
    </dxf>
    <dxf>
      <fill>
        <patternFill>
          <bgColor rgb="FFC6EFCE"/>
        </patternFill>
      </fill>
    </dxf>
    <dxf>
      <fill>
        <patternFill>
          <bgColor rgb="FFFFC000"/>
        </patternFill>
      </fill>
    </dxf>
    <dxf>
      <fill>
        <patternFill>
          <bgColor rgb="FFFF0000"/>
        </patternFill>
      </fill>
    </dxf>
    <dxf>
      <fill>
        <patternFill>
          <bgColor rgb="FFC6EFCE"/>
        </patternFill>
      </fill>
    </dxf>
    <dxf>
      <fill>
        <patternFill>
          <bgColor rgb="FFFFC000"/>
        </patternFill>
      </fill>
    </dxf>
    <dxf>
      <fill>
        <patternFill>
          <bgColor rgb="FFFF0000"/>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9" tint="0.79998168889431442"/>
        </patternFill>
      </fill>
    </dxf>
    <dxf>
      <font>
        <color rgb="FF9C0006"/>
      </font>
      <fill>
        <patternFill>
          <bgColor rgb="FFFFC7CE"/>
        </patternFill>
      </fill>
    </dxf>
    <dxf>
      <font>
        <color rgb="FF006100"/>
      </font>
      <fill>
        <patternFill>
          <bgColor rgb="FFC6EFCE"/>
        </patternFill>
      </fill>
    </dxf>
    <dxf>
      <font>
        <color theme="1"/>
      </font>
      <fill>
        <patternFill>
          <bgColor rgb="FFFFEAA7"/>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006100"/>
      </font>
      <fill>
        <patternFill>
          <bgColor rgb="FFC6EFCE"/>
        </patternFill>
      </fill>
    </dxf>
    <dxf>
      <font>
        <color theme="1"/>
      </font>
      <fill>
        <patternFill>
          <bgColor rgb="FFFFEAA7"/>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006100"/>
      </font>
      <fill>
        <patternFill>
          <bgColor rgb="FFC6EFCE"/>
        </patternFill>
      </fill>
    </dxf>
    <dxf>
      <font>
        <color theme="1"/>
      </font>
      <fill>
        <patternFill>
          <bgColor rgb="FFFFEAA7"/>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006100"/>
      </font>
      <fill>
        <patternFill>
          <bgColor rgb="FFC6EFCE"/>
        </patternFill>
      </fill>
    </dxf>
    <dxf>
      <font>
        <color theme="1"/>
      </font>
      <fill>
        <patternFill>
          <bgColor rgb="FFFFEAA7"/>
        </patternFill>
      </fill>
    </dxf>
    <dxf>
      <font>
        <color rgb="FF9C0006"/>
      </font>
      <fill>
        <patternFill>
          <bgColor rgb="FFFFC7CE"/>
        </patternFill>
      </fill>
    </dxf>
    <dxf>
      <fill>
        <patternFill>
          <bgColor rgb="FFC6EFCE"/>
        </patternFill>
      </fill>
    </dxf>
    <dxf>
      <fill>
        <patternFill>
          <bgColor rgb="FFFFC000"/>
        </patternFill>
      </fill>
    </dxf>
    <dxf>
      <fill>
        <patternFill>
          <bgColor rgb="FFFF0000"/>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C6EFCE"/>
        </patternFill>
      </fill>
    </dxf>
    <dxf>
      <fill>
        <patternFill>
          <bgColor rgb="FFFFFF00"/>
        </patternFill>
      </fill>
    </dxf>
    <dxf>
      <fill>
        <patternFill>
          <bgColor rgb="FFFFC000"/>
        </patternFill>
      </fill>
    </dxf>
    <dxf>
      <fill>
        <patternFill>
          <bgColor rgb="FFFF0000"/>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C6EFCE"/>
        </patternFill>
      </fill>
    </dxf>
    <dxf>
      <fill>
        <patternFill>
          <bgColor rgb="FFFFFF00"/>
        </patternFill>
      </fill>
    </dxf>
    <dxf>
      <fill>
        <patternFill>
          <bgColor rgb="FFFFC000"/>
        </patternFill>
      </fill>
    </dxf>
    <dxf>
      <fill>
        <patternFill>
          <bgColor rgb="FFFF0000"/>
        </patternFill>
      </fill>
    </dxf>
    <dxf>
      <fill>
        <patternFill>
          <bgColor theme="9" tint="0.79998168889431442"/>
        </patternFill>
      </fill>
    </dxf>
    <dxf>
      <fill>
        <patternFill>
          <bgColor rgb="FFC6EFCE"/>
        </patternFill>
      </fill>
    </dxf>
    <dxf>
      <font>
        <color auto="1"/>
      </font>
      <fill>
        <patternFill>
          <bgColor rgb="FFFFFF8B"/>
        </patternFill>
      </fill>
    </dxf>
    <dxf>
      <fill>
        <patternFill>
          <bgColor rgb="FFFFC000"/>
        </patternFill>
      </fill>
    </dxf>
    <dxf>
      <fill>
        <patternFill>
          <bgColor rgb="FFFFC7CE"/>
        </patternFill>
      </fill>
    </dxf>
    <dxf>
      <fill>
        <patternFill>
          <bgColor theme="9" tint="0.79998168889431442"/>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theme="1"/>
      </font>
      <fill>
        <patternFill>
          <bgColor rgb="FFFFC000"/>
        </patternFill>
      </fill>
    </dxf>
    <dxf>
      <font>
        <color rgb="FF9C0006"/>
      </font>
      <fill>
        <patternFill>
          <bgColor rgb="FFFFC7CE"/>
        </patternFill>
      </fill>
    </dxf>
  </dxfs>
  <tableStyles count="0" defaultTableStyle="TableStyleMedium9" defaultPivotStyle="PivotStyleLight16"/>
  <colors>
    <mruColors>
      <color rgb="FFC6EFCE"/>
      <color rgb="FFFFC7CE"/>
      <color rgb="FFFFFFC9"/>
      <color rgb="FFFFE38B"/>
      <color rgb="FFFFFF8B"/>
      <color rgb="FFFFE285"/>
      <color rgb="FFFFEAA7"/>
      <color rgb="FF0000FF"/>
      <color rgb="FF006100"/>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742070</xdr:colOff>
      <xdr:row>0</xdr:row>
      <xdr:rowOff>164709</xdr:rowOff>
    </xdr:from>
    <xdr:to>
      <xdr:col>2</xdr:col>
      <xdr:colOff>3153272</xdr:colOff>
      <xdr:row>1</xdr:row>
      <xdr:rowOff>723196</xdr:rowOff>
    </xdr:to>
    <xdr:pic>
      <xdr:nvPicPr>
        <xdr:cNvPr id="6" name="Grafik 5">
          <a:extLst>
            <a:ext uri="{FF2B5EF4-FFF2-40B4-BE49-F238E27FC236}">
              <a16:creationId xmlns:a16="http://schemas.microsoft.com/office/drawing/2014/main" id="{40E41B67-ABB4-44C5-834F-599274B812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070" y="164709"/>
          <a:ext cx="4704822" cy="726127"/>
        </a:xfrm>
        <a:prstGeom prst="rect">
          <a:avLst/>
        </a:prstGeom>
      </xdr:spPr>
    </xdr:pic>
    <xdr:clientData/>
  </xdr:twoCellAnchor>
  <xdr:twoCellAnchor editAs="oneCell">
    <xdr:from>
      <xdr:col>3</xdr:col>
      <xdr:colOff>171450</xdr:colOff>
      <xdr:row>5</xdr:row>
      <xdr:rowOff>114300</xdr:rowOff>
    </xdr:from>
    <xdr:to>
      <xdr:col>3</xdr:col>
      <xdr:colOff>7346950</xdr:colOff>
      <xdr:row>5</xdr:row>
      <xdr:rowOff>2017074</xdr:rowOff>
    </xdr:to>
    <xdr:pic>
      <xdr:nvPicPr>
        <xdr:cNvPr id="5" name="Grafik 4">
          <a:extLst>
            <a:ext uri="{FF2B5EF4-FFF2-40B4-BE49-F238E27FC236}">
              <a16:creationId xmlns:a16="http://schemas.microsoft.com/office/drawing/2014/main" id="{7B550409-0741-4DE0-9C99-6C32A6AA9A86}"/>
            </a:ext>
          </a:extLst>
        </xdr:cNvPr>
        <xdr:cNvPicPr>
          <a:picLocks noChangeAspect="1"/>
        </xdr:cNvPicPr>
      </xdr:nvPicPr>
      <xdr:blipFill>
        <a:blip xmlns:r="http://schemas.openxmlformats.org/officeDocument/2006/relationships" r:embed="rId2"/>
        <a:stretch>
          <a:fillRect/>
        </a:stretch>
      </xdr:blipFill>
      <xdr:spPr>
        <a:xfrm>
          <a:off x="6181725" y="2638425"/>
          <a:ext cx="7181850" cy="1902774"/>
        </a:xfrm>
        <a:prstGeom prst="rect">
          <a:avLst/>
        </a:prstGeom>
      </xdr:spPr>
    </xdr:pic>
    <xdr:clientData/>
  </xdr:twoCellAnchor>
  <xdr:twoCellAnchor editAs="oneCell">
    <xdr:from>
      <xdr:col>3</xdr:col>
      <xdr:colOff>123825</xdr:colOff>
      <xdr:row>6</xdr:row>
      <xdr:rowOff>76200</xdr:rowOff>
    </xdr:from>
    <xdr:to>
      <xdr:col>3</xdr:col>
      <xdr:colOff>10957085</xdr:colOff>
      <xdr:row>6</xdr:row>
      <xdr:rowOff>2689201</xdr:rowOff>
    </xdr:to>
    <xdr:pic>
      <xdr:nvPicPr>
        <xdr:cNvPr id="9" name="Grafik 8">
          <a:extLst>
            <a:ext uri="{FF2B5EF4-FFF2-40B4-BE49-F238E27FC236}">
              <a16:creationId xmlns:a16="http://schemas.microsoft.com/office/drawing/2014/main" id="{CA0DE10C-1118-44B7-96E9-8C9A3F0346AC}"/>
            </a:ext>
          </a:extLst>
        </xdr:cNvPr>
        <xdr:cNvPicPr>
          <a:picLocks noChangeAspect="1"/>
        </xdr:cNvPicPr>
      </xdr:nvPicPr>
      <xdr:blipFill>
        <a:blip xmlns:r="http://schemas.openxmlformats.org/officeDocument/2006/relationships" r:embed="rId3"/>
        <a:stretch>
          <a:fillRect/>
        </a:stretch>
      </xdr:blipFill>
      <xdr:spPr>
        <a:xfrm>
          <a:off x="6134100" y="5029200"/>
          <a:ext cx="10839610" cy="2613001"/>
        </a:xfrm>
        <a:prstGeom prst="rect">
          <a:avLst/>
        </a:prstGeom>
      </xdr:spPr>
    </xdr:pic>
    <xdr:clientData/>
  </xdr:twoCellAnchor>
  <xdr:twoCellAnchor editAs="oneCell">
    <xdr:from>
      <xdr:col>3</xdr:col>
      <xdr:colOff>146286</xdr:colOff>
      <xdr:row>7</xdr:row>
      <xdr:rowOff>9525</xdr:rowOff>
    </xdr:from>
    <xdr:to>
      <xdr:col>3</xdr:col>
      <xdr:colOff>10683375</xdr:colOff>
      <xdr:row>7</xdr:row>
      <xdr:rowOff>2695575</xdr:rowOff>
    </xdr:to>
    <xdr:pic>
      <xdr:nvPicPr>
        <xdr:cNvPr id="10" name="Grafik 9">
          <a:extLst>
            <a:ext uri="{FF2B5EF4-FFF2-40B4-BE49-F238E27FC236}">
              <a16:creationId xmlns:a16="http://schemas.microsoft.com/office/drawing/2014/main" id="{659D9C35-4EFC-4137-ACEF-80ED062FF1CA}"/>
            </a:ext>
          </a:extLst>
        </xdr:cNvPr>
        <xdr:cNvPicPr>
          <a:picLocks noChangeAspect="1"/>
        </xdr:cNvPicPr>
      </xdr:nvPicPr>
      <xdr:blipFill>
        <a:blip xmlns:r="http://schemas.openxmlformats.org/officeDocument/2006/relationships" r:embed="rId4"/>
        <a:stretch>
          <a:fillRect/>
        </a:stretch>
      </xdr:blipFill>
      <xdr:spPr>
        <a:xfrm>
          <a:off x="6156561" y="8001000"/>
          <a:ext cx="10543439" cy="2686050"/>
        </a:xfrm>
        <a:prstGeom prst="rect">
          <a:avLst/>
        </a:prstGeom>
      </xdr:spPr>
    </xdr:pic>
    <xdr:clientData/>
  </xdr:twoCellAnchor>
  <xdr:twoCellAnchor editAs="oneCell">
    <xdr:from>
      <xdr:col>3</xdr:col>
      <xdr:colOff>47625</xdr:colOff>
      <xdr:row>7</xdr:row>
      <xdr:rowOff>3018308</xdr:rowOff>
    </xdr:from>
    <xdr:to>
      <xdr:col>3</xdr:col>
      <xdr:colOff>6438900</xdr:colOff>
      <xdr:row>8</xdr:row>
      <xdr:rowOff>2953165</xdr:rowOff>
    </xdr:to>
    <xdr:pic>
      <xdr:nvPicPr>
        <xdr:cNvPr id="11" name="Grafik 10">
          <a:extLst>
            <a:ext uri="{FF2B5EF4-FFF2-40B4-BE49-F238E27FC236}">
              <a16:creationId xmlns:a16="http://schemas.microsoft.com/office/drawing/2014/main" id="{869FCEF2-FE65-4A76-B777-6BE3A642A9BB}"/>
            </a:ext>
          </a:extLst>
        </xdr:cNvPr>
        <xdr:cNvPicPr>
          <a:picLocks noChangeAspect="1"/>
        </xdr:cNvPicPr>
      </xdr:nvPicPr>
      <xdr:blipFill>
        <a:blip xmlns:r="http://schemas.openxmlformats.org/officeDocument/2006/relationships" r:embed="rId5"/>
        <a:stretch>
          <a:fillRect/>
        </a:stretch>
      </xdr:blipFill>
      <xdr:spPr>
        <a:xfrm>
          <a:off x="6057900" y="11009783"/>
          <a:ext cx="6391275" cy="2973332"/>
        </a:xfrm>
        <a:prstGeom prst="rect">
          <a:avLst/>
        </a:prstGeom>
      </xdr:spPr>
    </xdr:pic>
    <xdr:clientData/>
  </xdr:twoCellAnchor>
  <xdr:twoCellAnchor editAs="oneCell">
    <xdr:from>
      <xdr:col>3</xdr:col>
      <xdr:colOff>28576</xdr:colOff>
      <xdr:row>9</xdr:row>
      <xdr:rowOff>9524</xdr:rowOff>
    </xdr:from>
    <xdr:to>
      <xdr:col>3</xdr:col>
      <xdr:colOff>6623074</xdr:colOff>
      <xdr:row>13</xdr:row>
      <xdr:rowOff>693</xdr:rowOff>
    </xdr:to>
    <xdr:pic>
      <xdr:nvPicPr>
        <xdr:cNvPr id="8" name="Grafik 7">
          <a:extLst>
            <a:ext uri="{FF2B5EF4-FFF2-40B4-BE49-F238E27FC236}">
              <a16:creationId xmlns:a16="http://schemas.microsoft.com/office/drawing/2014/main" id="{FFE30377-AA20-4C15-910E-3726F0891BED}"/>
            </a:ext>
          </a:extLst>
        </xdr:cNvPr>
        <xdr:cNvPicPr>
          <a:picLocks noChangeAspect="1"/>
        </xdr:cNvPicPr>
      </xdr:nvPicPr>
      <xdr:blipFill>
        <a:blip xmlns:r="http://schemas.openxmlformats.org/officeDocument/2006/relationships" r:embed="rId6"/>
        <a:stretch>
          <a:fillRect/>
        </a:stretch>
      </xdr:blipFill>
      <xdr:spPr>
        <a:xfrm>
          <a:off x="6038851" y="14316074"/>
          <a:ext cx="6594498" cy="37344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731519</xdr:colOff>
      <xdr:row>0</xdr:row>
      <xdr:rowOff>60960</xdr:rowOff>
    </xdr:from>
    <xdr:to>
      <xdr:col>1</xdr:col>
      <xdr:colOff>2576692</xdr:colOff>
      <xdr:row>2</xdr:row>
      <xdr:rowOff>0</xdr:rowOff>
    </xdr:to>
    <xdr:pic>
      <xdr:nvPicPr>
        <xdr:cNvPr id="2" name="Grafik 1">
          <a:extLst>
            <a:ext uri="{FF2B5EF4-FFF2-40B4-BE49-F238E27FC236}">
              <a16:creationId xmlns:a16="http://schemas.microsoft.com/office/drawing/2014/main" id="{D976D4ED-DC8B-4A57-9117-58D7926C341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3679"/>
        <a:stretch/>
      </xdr:blipFill>
      <xdr:spPr>
        <a:xfrm>
          <a:off x="731519" y="60960"/>
          <a:ext cx="2607173" cy="8724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83820</xdr:rowOff>
    </xdr:from>
    <xdr:to>
      <xdr:col>1</xdr:col>
      <xdr:colOff>2179320</xdr:colOff>
      <xdr:row>1</xdr:row>
      <xdr:rowOff>93667</xdr:rowOff>
    </xdr:to>
    <xdr:pic>
      <xdr:nvPicPr>
        <xdr:cNvPr id="3" name="Grafik 2">
          <a:extLst>
            <a:ext uri="{FF2B5EF4-FFF2-40B4-BE49-F238E27FC236}">
              <a16:creationId xmlns:a16="http://schemas.microsoft.com/office/drawing/2014/main" id="{727628BC-86C3-4C9B-B6AE-C1B3E2A9320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3679"/>
        <a:stretch/>
      </xdr:blipFill>
      <xdr:spPr>
        <a:xfrm>
          <a:off x="784860" y="83820"/>
          <a:ext cx="2179320" cy="7261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26894</xdr:colOff>
      <xdr:row>0</xdr:row>
      <xdr:rowOff>125506</xdr:rowOff>
    </xdr:from>
    <xdr:to>
      <xdr:col>1</xdr:col>
      <xdr:colOff>2206214</xdr:colOff>
      <xdr:row>1</xdr:row>
      <xdr:rowOff>215139</xdr:rowOff>
    </xdr:to>
    <xdr:pic>
      <xdr:nvPicPr>
        <xdr:cNvPr id="3" name="Grafik 2">
          <a:extLst>
            <a:ext uri="{FF2B5EF4-FFF2-40B4-BE49-F238E27FC236}">
              <a16:creationId xmlns:a16="http://schemas.microsoft.com/office/drawing/2014/main" id="{98B8BE3B-92CD-4660-9896-838555C8EB5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3679"/>
        <a:stretch/>
      </xdr:blipFill>
      <xdr:spPr>
        <a:xfrm>
          <a:off x="815788" y="125506"/>
          <a:ext cx="2179320" cy="7261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60960</xdr:colOff>
      <xdr:row>0</xdr:row>
      <xdr:rowOff>38100</xdr:rowOff>
    </xdr:from>
    <xdr:to>
      <xdr:col>1</xdr:col>
      <xdr:colOff>2226945</xdr:colOff>
      <xdr:row>1</xdr:row>
      <xdr:rowOff>126052</xdr:rowOff>
    </xdr:to>
    <xdr:pic>
      <xdr:nvPicPr>
        <xdr:cNvPr id="2" name="Grafik 1">
          <a:extLst>
            <a:ext uri="{FF2B5EF4-FFF2-40B4-BE49-F238E27FC236}">
              <a16:creationId xmlns:a16="http://schemas.microsoft.com/office/drawing/2014/main" id="{5F3AA8AE-E7A9-4BA1-BE47-BEA0BE01ADC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3679"/>
        <a:stretch/>
      </xdr:blipFill>
      <xdr:spPr>
        <a:xfrm>
          <a:off x="451485" y="38100"/>
          <a:ext cx="2165985" cy="7261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731519</xdr:colOff>
      <xdr:row>0</xdr:row>
      <xdr:rowOff>60960</xdr:rowOff>
    </xdr:from>
    <xdr:to>
      <xdr:col>1</xdr:col>
      <xdr:colOff>2576692</xdr:colOff>
      <xdr:row>2</xdr:row>
      <xdr:rowOff>0</xdr:rowOff>
    </xdr:to>
    <xdr:pic>
      <xdr:nvPicPr>
        <xdr:cNvPr id="2" name="Grafik 1">
          <a:extLst>
            <a:ext uri="{FF2B5EF4-FFF2-40B4-BE49-F238E27FC236}">
              <a16:creationId xmlns:a16="http://schemas.microsoft.com/office/drawing/2014/main" id="{FD72AB88-5B54-4919-AFA9-0EA8E5EAE46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3679"/>
        <a:stretch/>
      </xdr:blipFill>
      <xdr:spPr>
        <a:xfrm>
          <a:off x="731519" y="60960"/>
          <a:ext cx="2607173" cy="8724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29049</xdr:colOff>
      <xdr:row>0</xdr:row>
      <xdr:rowOff>60960</xdr:rowOff>
    </xdr:from>
    <xdr:to>
      <xdr:col>1</xdr:col>
      <xdr:colOff>2636222</xdr:colOff>
      <xdr:row>2</xdr:row>
      <xdr:rowOff>0</xdr:rowOff>
    </xdr:to>
    <xdr:pic>
      <xdr:nvPicPr>
        <xdr:cNvPr id="3" name="Grafik 2">
          <a:extLst>
            <a:ext uri="{FF2B5EF4-FFF2-40B4-BE49-F238E27FC236}">
              <a16:creationId xmlns:a16="http://schemas.microsoft.com/office/drawing/2014/main" id="{CAD0EE5C-C9BE-4E8E-8183-4F304B9C31C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3679"/>
        <a:stretch/>
      </xdr:blipFill>
      <xdr:spPr>
        <a:xfrm>
          <a:off x="791049" y="60960"/>
          <a:ext cx="2607173" cy="8677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vbs.admin.ch/intranet/vbs/de/home/ressources/sicherheit/informationssicherheit/formulare.parsys.0013.downloadList.83624.DownloadFile.tmp/hits2014v5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extranet.admin.ch/sites/ikt-sicherheitsgrundlagen/Projektdurchfhrung/Nachbearbeitung%20IRB%20vom%2025.11.13/Schutzbedarfsanalyse_v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SP A"/>
      <sheetName val="ISP K"/>
      <sheetName val="Anforderungsliste"/>
      <sheetName val="HITS"/>
      <sheetName val="M und A SO"/>
      <sheetName val="Abgenommene Schutzobjekte"/>
      <sheetName val="HILFE"/>
      <sheetName val="Texte"/>
      <sheetName val="HITS-Handbuch"/>
      <sheetName val="Änderungsprotokoll"/>
      <sheetName val="ToDo"/>
      <sheetName val="Vorgaben und Berechnung"/>
      <sheetName val="Filter Berechnung"/>
      <sheetName val="Berechnungsgrundlagen"/>
      <sheetName val="Ex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C3" t="str">
            <v>Sprache</v>
          </cell>
          <cell r="D3" t="str">
            <v>ok</v>
          </cell>
          <cell r="E3" t="str">
            <v>Langue</v>
          </cell>
          <cell r="G3" t="str">
            <v>Lingua</v>
          </cell>
          <cell r="I3" t="str">
            <v>Language</v>
          </cell>
        </row>
        <row r="4">
          <cell r="C4" t="str">
            <v>Einstufung und Anforderungen im VBS</v>
          </cell>
          <cell r="D4" t="str">
            <v>ok</v>
          </cell>
          <cell r="E4" t="str">
            <v>Classification et exigences en DDPS</v>
          </cell>
          <cell r="G4" t="str">
            <v>Classificazione e requisiti in DDPS</v>
          </cell>
          <cell r="I4" t="str">
            <v>Classification and requirements in DDPS</v>
          </cell>
        </row>
        <row r="5">
          <cell r="C5" t="str">
            <v>Diese Excel Datei enthält das Einstufungsformular ISP A und das HITS (Handbuch Informatiksicherheit) des VBS</v>
          </cell>
          <cell r="D5" t="str">
            <v>ok</v>
          </cell>
          <cell r="E5" t="str">
            <v>Ce fichier Excel contient le formulaire de classification FAI A et les HITS (sécurité de la science manuel de l'ordinateur) au DDPS</v>
          </cell>
          <cell r="G5" t="str">
            <v>Questo file Excel contenente il modulo di classificazione ISP A e le HITS (sicurezza manuale informatica) al DDPS</v>
          </cell>
          <cell r="I5" t="str">
            <v>This Excel file contains the classification form ISP A and the HITS (manual computer science security) to the DDPS</v>
          </cell>
        </row>
        <row r="6">
          <cell r="C6" t="str">
            <v>Sprache ändern --&gt;</v>
          </cell>
          <cell r="D6" t="str">
            <v>ok</v>
          </cell>
          <cell r="E6" t="str">
            <v>Changer de langue --&gt;</v>
          </cell>
          <cell r="G6" t="str">
            <v>Cambia lingua --&gt;</v>
          </cell>
          <cell r="I6" t="str">
            <v>change Language --&gt;</v>
          </cell>
        </row>
        <row r="7">
          <cell r="C7" t="str">
            <v>Schritt 1 Einstufung</v>
          </cell>
          <cell r="D7" t="str">
            <v>ok</v>
          </cell>
          <cell r="E7" t="str">
            <v>Étape 1 classification</v>
          </cell>
          <cell r="G7" t="str">
            <v>Fase 1 Classificazione</v>
          </cell>
          <cell r="I7" t="str">
            <v>Step 1 classification</v>
          </cell>
        </row>
        <row r="8">
          <cell r="C8" t="str">
            <v>Zuerst ist das ISPA auszufüllen:</v>
          </cell>
          <cell r="D8" t="str">
            <v>ok</v>
          </cell>
          <cell r="E8" t="str">
            <v>Tout d'abord, l'ISPA doit être remplie:</v>
          </cell>
          <cell r="G8" t="str">
            <v>In primo luogo, l'ISPA deve essere completato:</v>
          </cell>
          <cell r="I8" t="str">
            <v>First, the ISPA must be completed:</v>
          </cell>
        </row>
        <row r="9">
          <cell r="C9" t="str">
            <v>Grundinformationen (E3-I6)</v>
          </cell>
          <cell r="D9" t="str">
            <v>ok</v>
          </cell>
          <cell r="E9" t="str">
            <v>Les informations de base (E3-I6)</v>
          </cell>
          <cell r="G9" t="str">
            <v>Informazioni di base (E3-I6)</v>
          </cell>
          <cell r="I9" t="str">
            <v>Basic information (E3-I6)</v>
          </cell>
        </row>
        <row r="10">
          <cell r="C10" t="str">
            <v>Einstufungsmetrik (G9-J28)</v>
          </cell>
          <cell r="D10" t="str">
            <v>ok</v>
          </cell>
          <cell r="E10" t="str">
            <v>Classification métrique (G9-J28)</v>
          </cell>
          <cell r="G10" t="str">
            <v>Classificazione metrica (G9-J28)</v>
          </cell>
          <cell r="I10" t="str">
            <v>Classification metric (G9-J28)</v>
          </cell>
        </row>
        <row r="11">
          <cell r="C11" t="str">
            <v xml:space="preserve">Danach ist es auszudrucken und mit Ihrer Unterschrift an den Ihren zuständigen CISO zu senden. </v>
          </cell>
          <cell r="D11" t="str">
            <v>ok</v>
          </cell>
          <cell r="E11" t="str">
            <v>Après cela, il est l'imprimer et l'envoyer avec votre signature à l'OPCC votre local.</v>
          </cell>
          <cell r="G11" t="str">
            <v>Dopo di che, si tratta di stamparlo e inviarlo con la vostra firma al vostro CISO locale.</v>
          </cell>
          <cell r="I11" t="str">
            <v>After that, it is print it out and send with your signature to the your local CISO.</v>
          </cell>
        </row>
        <row r="12">
          <cell r="C12" t="str">
            <v>Schritt 2 Anforderungsliste</v>
          </cell>
          <cell r="D12" t="str">
            <v>ok</v>
          </cell>
          <cell r="E12" t="str">
            <v>Étape 2 Demande Liste</v>
          </cell>
          <cell r="G12" t="str">
            <v>Fase 2 Richiedi lista</v>
          </cell>
          <cell r="I12" t="str">
            <v>Step 2 Request List</v>
          </cell>
        </row>
        <row r="13">
          <cell r="C13" t="str">
            <v>Wird die Einstufung durch die CISO's und den CISO VBS genehmigt, prüfen Sie, ob Anpassungen vorgenommen wurden und tragen Sie diese nach.</v>
          </cell>
          <cell r="D13" t="str">
            <v>ok</v>
          </cell>
          <cell r="E13" t="str">
            <v>Si la classification approuvé par de l'OPCC et l'OPCC DDPS, vérifier pour voir si des ajustements ont été faits et l'usure après cela.</v>
          </cell>
          <cell r="G13" t="str">
            <v>Se la classificazione approvata dal CISO  e dal CISO DDPS, verificare se sono state apportate rettifiche e indossare dopo questo.</v>
          </cell>
          <cell r="I13" t="str">
            <v>If the classification approved by the CISO's and the CISO DDPS, check to see whether adjustments were made and wear after this.</v>
          </cell>
        </row>
        <row r="14">
          <cell r="C14" t="str">
            <v>Danach kopieren Sie die Anforderungen aus der Anforderungsliste in Ihre Beilage zum Sicherheitsbericht oder ISDS-Konzept.</v>
          </cell>
          <cell r="D14" t="str">
            <v>ok</v>
          </cell>
          <cell r="E14" t="str">
            <v>Ensuite, copiez les exigences de la liste de la demande dans votre supplément au rapport de sécurité ou d'un concept de l'ISDS.</v>
          </cell>
          <cell r="G14" t="str">
            <v>Quindi copiare i requisiti della lista richiesta nel supplemento al rapporto di sicurezza o il concetto ISDS.</v>
          </cell>
          <cell r="I14" t="str">
            <v>Then copy the requirements of the request list in your supplement to the safety report or ISDS concept.</v>
          </cell>
        </row>
        <row r="15">
          <cell r="C15" t="str">
            <v>Ja</v>
          </cell>
          <cell r="E15" t="str">
            <v>Oui</v>
          </cell>
          <cell r="G15" t="str">
            <v>Si</v>
          </cell>
          <cell r="I15" t="str">
            <v>Yes</v>
          </cell>
        </row>
        <row r="16">
          <cell r="C16" t="str">
            <v>Nein</v>
          </cell>
          <cell r="E16" t="str">
            <v>Non</v>
          </cell>
          <cell r="G16" t="str">
            <v>No</v>
          </cell>
          <cell r="I16" t="str">
            <v>No</v>
          </cell>
        </row>
        <row r="17">
          <cell r="C17" t="str">
            <v>Versionen</v>
          </cell>
          <cell r="D17" t="str">
            <v>ok</v>
          </cell>
          <cell r="E17" t="str">
            <v>Versions</v>
          </cell>
          <cell r="F17" t="str">
            <v>ok</v>
          </cell>
          <cell r="G17" t="str">
            <v>Versioni</v>
          </cell>
          <cell r="H17" t="str">
            <v>ok</v>
          </cell>
          <cell r="I17" t="str">
            <v>Versions</v>
          </cell>
          <cell r="J17" t="str">
            <v>ok</v>
          </cell>
        </row>
        <row r="18">
          <cell r="C18" t="str">
            <v>Datum</v>
          </cell>
          <cell r="D18" t="str">
            <v>ok</v>
          </cell>
          <cell r="E18" t="str">
            <v>Date</v>
          </cell>
          <cell r="F18" t="str">
            <v>ok</v>
          </cell>
          <cell r="G18" t="str">
            <v>Data</v>
          </cell>
          <cell r="H18" t="str">
            <v>ok</v>
          </cell>
          <cell r="I18" t="str">
            <v>Date</v>
          </cell>
          <cell r="J18" t="str">
            <v>ok</v>
          </cell>
        </row>
        <row r="19">
          <cell r="C19" t="str">
            <v>IKT-Sicherheitsprozess VBS, FORMULAR ISPA</v>
          </cell>
          <cell r="E19" t="str">
            <v>Processus de sécurité des TIC DDPS, FORMULAIRE ISPA</v>
          </cell>
          <cell r="G19" t="str">
            <v>Processo di sicurezza ICT DDPS, FORM ISPA</v>
          </cell>
          <cell r="I19" t="str">
            <v>ICT security process VBS, FORM ISPA</v>
          </cell>
        </row>
        <row r="20">
          <cell r="C20" t="str">
            <v>Schutzobjekt Id (Gemäss LB Portfolio)</v>
          </cell>
          <cell r="E20" t="str">
            <v>Objet protégé Id (Selon portefeuille LB)</v>
          </cell>
          <cell r="G20" t="str">
            <v>Oggetto Id Protetta (Secondo portafoglio LB)</v>
          </cell>
          <cell r="I20" t="str">
            <v>Protected object Id (According LB portfolio)</v>
          </cell>
        </row>
        <row r="21">
          <cell r="C21" t="str">
            <v>Bereich</v>
          </cell>
          <cell r="E21" t="str">
            <v>Zone</v>
          </cell>
          <cell r="G21" t="str">
            <v>Zona</v>
          </cell>
          <cell r="I21" t="str">
            <v>Departement</v>
          </cell>
        </row>
        <row r="22">
          <cell r="C22" t="str">
            <v>Schutzobjektname</v>
          </cell>
          <cell r="E22" t="str">
            <v>Protégé nom de l'objet</v>
          </cell>
          <cell r="G22" t="str">
            <v>Nome oggetto protetto</v>
          </cell>
          <cell r="I22" t="str">
            <v>Protected object name</v>
          </cell>
        </row>
        <row r="23">
          <cell r="C23" t="str">
            <v>Schutzobjekt Verantwortlicher</v>
          </cell>
          <cell r="E23" t="str">
            <v>Objet protégé Responsable</v>
          </cell>
          <cell r="G23" t="str">
            <v>Oggetto protetto Responsabile</v>
          </cell>
          <cell r="I23" t="str">
            <v>Protected object Responsible</v>
          </cell>
        </row>
        <row r="24">
          <cell r="C24" t="str">
            <v>Ersteller Sicherheitsdokumentation</v>
          </cell>
          <cell r="E24" t="str">
            <v>Documentation de sécurité du créateur</v>
          </cell>
          <cell r="G24" t="str">
            <v>Documentazione di sicurezza Creator</v>
          </cell>
          <cell r="I24" t="str">
            <v>Creator safety documentation</v>
          </cell>
        </row>
        <row r="25">
          <cell r="C25" t="str">
            <v>Einstufungsmetrik</v>
          </cell>
          <cell r="E25" t="str">
            <v>Classification métrique</v>
          </cell>
          <cell r="G25" t="str">
            <v>Classificazione metrica</v>
          </cell>
          <cell r="I25" t="str">
            <v>Classification metric</v>
          </cell>
        </row>
        <row r="26">
          <cell r="C26" t="str">
            <v>Parameter</v>
          </cell>
          <cell r="E26" t="str">
            <v>Paramètre</v>
          </cell>
          <cell r="G26" t="str">
            <v>Parametro</v>
          </cell>
          <cell r="I26" t="str">
            <v>Parameter</v>
          </cell>
        </row>
        <row r="27">
          <cell r="C27" t="str">
            <v>Vertraulichkeit</v>
          </cell>
          <cell r="E27" t="str">
            <v>Confidentialité</v>
          </cell>
          <cell r="G27" t="str">
            <v>Riservatezza</v>
          </cell>
          <cell r="I27" t="str">
            <v>Confidentiality</v>
          </cell>
        </row>
        <row r="28">
          <cell r="C28" t="str">
            <v>Informationsschutz (ISchV)</v>
          </cell>
          <cell r="E28" t="str">
            <v>Protection de l'information (ISchV)</v>
          </cell>
          <cell r="G28" t="str">
            <v>Protezione delle informazioni (ISchV)</v>
          </cell>
          <cell r="I28" t="str">
            <v>Information Protection (ISchV)</v>
          </cell>
        </row>
        <row r="29">
          <cell r="C29" t="str">
            <v>Datenschutz (DSG)</v>
          </cell>
          <cell r="E29" t="str">
            <v>Politique de confidentialité (DSG)</v>
          </cell>
          <cell r="G29" t="str">
            <v>Informativa sulla privacy (DSG)</v>
          </cell>
          <cell r="I29" t="str">
            <v>Privacy Policy (DSG)</v>
          </cell>
        </row>
        <row r="30">
          <cell r="C30" t="str">
            <v>Integrität</v>
          </cell>
          <cell r="E30" t="str">
            <v>Intégrité</v>
          </cell>
          <cell r="G30" t="str">
            <v>Integrità</v>
          </cell>
          <cell r="I30" t="str">
            <v>Integrity</v>
          </cell>
        </row>
        <row r="31">
          <cell r="C31" t="str">
            <v>Was sind die Folgen von unbeabsichtigten / unbewilligten Datenveränderungen?</v>
          </cell>
          <cell r="E31" t="str">
            <v>Quelles sont les conséquences de modifications de données non intentionnelles / non approuvés?</v>
          </cell>
          <cell r="G31" t="str">
            <v>Quali sono le conseguenze di modifiche dei dati non intenzionali / non approvati?</v>
          </cell>
          <cell r="I31" t="str">
            <v>What are the consequences of unintended / unapproved data changes?</v>
          </cell>
        </row>
        <row r="32">
          <cell r="C32" t="str">
            <v>Erhebliche Einschränkung</v>
          </cell>
          <cell r="E32" t="str">
            <v>Une limitation significative</v>
          </cell>
          <cell r="G32" t="str">
            <v>Significativa limitazione</v>
          </cell>
          <cell r="I32" t="str">
            <v>Significant limitation</v>
          </cell>
        </row>
        <row r="33">
          <cell r="C33" t="str">
            <v>Verstoss gegen Gesetze / Verträge</v>
          </cell>
          <cell r="E33" t="str">
            <v>Violation des lois / contrats</v>
          </cell>
          <cell r="G33" t="str">
            <v>Violazione delle legislazioni / contratti</v>
          </cell>
          <cell r="I33" t="str">
            <v>Violation of laws / contracts</v>
          </cell>
        </row>
        <row r="34">
          <cell r="C34" t="str">
            <v>Auflagen EFK</v>
          </cell>
          <cell r="E34" t="str">
            <v>Exigences CDF</v>
          </cell>
          <cell r="G34" t="str">
            <v>Requisiti CDF</v>
          </cell>
          <cell r="I34" t="str">
            <v>Requirements SFAO</v>
          </cell>
        </row>
        <row r="35">
          <cell r="C35" t="str">
            <v>Nachvollziehbarkeit</v>
          </cell>
          <cell r="E35" t="str">
            <v>Traçabilité</v>
          </cell>
          <cell r="G35" t="str">
            <v>Tracciabilità</v>
          </cell>
          <cell r="I35" t="str">
            <v>Traceability</v>
          </cell>
        </row>
        <row r="36">
          <cell r="C36" t="str">
            <v>Was sind die Folgen, wenn die Nachvollziehbarkeit nicht gewährleistet werden kann?</v>
          </cell>
          <cell r="E36" t="str">
            <v>Quelles sont les conséquences si la traçabilité ne peut pas être garantie?</v>
          </cell>
          <cell r="G36" t="str">
            <v>Quali sono le conseguenze se la tracciabilità non può essere garantita?</v>
          </cell>
          <cell r="I36" t="str">
            <v>What are the consequences if the traceability can not be guaranteed?</v>
          </cell>
        </row>
        <row r="37">
          <cell r="C37" t="str">
            <v>Erhebliche Einschränkung</v>
          </cell>
          <cell r="E37" t="str">
            <v>Une limitation significative</v>
          </cell>
          <cell r="G37" t="str">
            <v>Significativa limitazione</v>
          </cell>
          <cell r="I37" t="str">
            <v>Significant limitation</v>
          </cell>
        </row>
        <row r="38">
          <cell r="C38" t="str">
            <v>Verstoss gegen Gesetze / Verträge</v>
          </cell>
          <cell r="E38" t="str">
            <v>Violation des lois / contrats</v>
          </cell>
          <cell r="G38" t="str">
            <v>Violazione delle legislazioni / contratti</v>
          </cell>
          <cell r="I38" t="str">
            <v>Violation of laws / contracts</v>
          </cell>
        </row>
        <row r="39">
          <cell r="C39" t="str">
            <v>Auflagen EFK</v>
          </cell>
          <cell r="E39" t="str">
            <v>Exigences CDF</v>
          </cell>
          <cell r="G39" t="str">
            <v>Requisiti CDF</v>
          </cell>
          <cell r="I39" t="str">
            <v>Requirements SFAO</v>
          </cell>
        </row>
        <row r="40">
          <cell r="C40" t="str">
            <v>Verfügbarkeit</v>
          </cell>
          <cell r="E40" t="str">
            <v>Disponibilité</v>
          </cell>
          <cell r="G40" t="str">
            <v>Disponibilità</v>
          </cell>
          <cell r="I40" t="str">
            <v>Availability</v>
          </cell>
        </row>
        <row r="41">
          <cell r="C41" t="str">
            <v>In welchen Lagen(Information-Sicherheitsstufen) muss das Schutzobjekt verfügbar sein?</v>
          </cell>
          <cell r="E41" t="str">
            <v>Dans quelle situation (niveaux d'informations de sécurité) l'objet protégé doit être disponible?</v>
          </cell>
          <cell r="G41" t="str">
            <v>In quale situazione (livelli di informazioni di sicurezza) l'oggetto protetto deve essere disponibile?</v>
          </cell>
          <cell r="I41" t="str">
            <v>In which situations (information-security levels) the protected object must be available?</v>
          </cell>
        </row>
        <row r="42">
          <cell r="C42" t="str">
            <v>Betriebszeit</v>
          </cell>
          <cell r="E42" t="str">
            <v>Uptime</v>
          </cell>
          <cell r="G42" t="str">
            <v>Uptime</v>
          </cell>
          <cell r="I42" t="str">
            <v>Uptime</v>
          </cell>
        </row>
        <row r="43">
          <cell r="C43" t="str">
            <v>Verfügbarkeitsklasse</v>
          </cell>
          <cell r="E43" t="str">
            <v>Disponibilité classe</v>
          </cell>
          <cell r="G43" t="str">
            <v>Disponibilità Class</v>
          </cell>
          <cell r="I43" t="str">
            <v>Availability class</v>
          </cell>
        </row>
        <row r="44">
          <cell r="C44" t="str">
            <v>Wiederherstellungszeit bei Totalausfall</v>
          </cell>
          <cell r="E44" t="str">
            <v>Le temps de récupération en échec total</v>
          </cell>
          <cell r="G44" t="str">
            <v>Il tempo di recupero in fallimento totale</v>
          </cell>
          <cell r="I44" t="str">
            <v>Recovery time in total failure</v>
          </cell>
        </row>
        <row r="45">
          <cell r="C45" t="str">
            <v>Kommunikationspartner (netzwerktechnisch)</v>
          </cell>
          <cell r="E45" t="str">
            <v>Les partenaires de communication (technologie de réseau)</v>
          </cell>
          <cell r="G45" t="str">
            <v>Partner di comunicazione (tecnologia di rete)</v>
          </cell>
          <cell r="I45" t="str">
            <v>Communication partners (network technology)</v>
          </cell>
        </row>
        <row r="46">
          <cell r="C46" t="str">
            <v>VBS</v>
          </cell>
          <cell r="E46" t="str">
            <v>DDPS</v>
          </cell>
          <cell r="G46" t="str">
            <v>DDPS</v>
          </cell>
          <cell r="I46" t="str">
            <v>DDPS</v>
          </cell>
        </row>
        <row r="47">
          <cell r="C47" t="str">
            <v>Bund</v>
          </cell>
          <cell r="E47" t="str">
            <v>Fédérale</v>
          </cell>
          <cell r="G47" t="str">
            <v>Federali</v>
          </cell>
          <cell r="I47" t="str">
            <v>Federal</v>
          </cell>
        </row>
        <row r="48">
          <cell r="C48" t="str">
            <v>Kanton/Gemeinde</v>
          </cell>
          <cell r="E48" t="str">
            <v>Cantonal/Communal</v>
          </cell>
          <cell r="G48" t="str">
            <v>Cantonale/Comunale</v>
          </cell>
          <cell r="I48" t="str">
            <v>Cantonal/Communal</v>
          </cell>
        </row>
        <row r="49">
          <cell r="C49" t="str">
            <v>Dritte (Firmen)</v>
          </cell>
          <cell r="E49" t="str">
            <v>Tiers (entreprises)</v>
          </cell>
          <cell r="G49" t="str">
            <v>Di terzi (aziende)</v>
          </cell>
          <cell r="I49" t="str">
            <v>Third parties (companies)</v>
          </cell>
        </row>
        <row r="50">
          <cell r="C50" t="str">
            <v>Ausland</v>
          </cell>
          <cell r="E50" t="str">
            <v>Les pays étrangers</v>
          </cell>
          <cell r="G50" t="str">
            <v>Estero</v>
          </cell>
          <cell r="I50" t="str">
            <v>Foreign countries</v>
          </cell>
        </row>
        <row r="51">
          <cell r="C51" t="str">
            <v>Internet</v>
          </cell>
          <cell r="E51" t="str">
            <v>Internet</v>
          </cell>
          <cell r="G51" t="str">
            <v>Internet</v>
          </cell>
          <cell r="I51" t="str">
            <v>Internet</v>
          </cell>
        </row>
        <row r="52">
          <cell r="C52" t="str">
            <v>Dürfen Drittfirmen beteiligt werden?</v>
          </cell>
          <cell r="E52" t="str">
            <v>Tiers peuvent être impliqués?</v>
          </cell>
          <cell r="G52" t="str">
            <v>Terzi possono essere coinvolti?</v>
          </cell>
          <cell r="I52" t="str">
            <v>Can third parties be involved?</v>
          </cell>
        </row>
        <row r="53">
          <cell r="C53" t="str">
            <v>Schutzstufe</v>
          </cell>
          <cell r="E53" t="str">
            <v>Niveau de protection</v>
          </cell>
          <cell r="G53" t="str">
            <v>Grado di protezione</v>
          </cell>
          <cell r="I53" t="str">
            <v>Protection level</v>
          </cell>
        </row>
        <row r="54">
          <cell r="C54" t="str">
            <v>Bemerkungen / Begründungen</v>
          </cell>
          <cell r="E54" t="str">
            <v>Commentaires / Justifications</v>
          </cell>
          <cell r="G54" t="str">
            <v>Commenti / Giustificazioni</v>
          </cell>
          <cell r="I54" t="str">
            <v>Comments / Justifications</v>
          </cell>
        </row>
        <row r="55">
          <cell r="C55" t="str">
            <v>Schutzstufe gerechnet</v>
          </cell>
          <cell r="E55" t="str">
            <v>Niveau de protection attendue</v>
          </cell>
          <cell r="G55" t="str">
            <v>Livello di protezione previsto</v>
          </cell>
          <cell r="I55" t="str">
            <v>Expected protection level</v>
          </cell>
        </row>
        <row r="56">
          <cell r="C56" t="str">
            <v>Gemäss Berechnung aus den Parameter</v>
          </cell>
          <cell r="E56" t="str">
            <v>Selon le calcul des paramètres</v>
          </cell>
          <cell r="G56" t="str">
            <v>Secondo calcolo dei parametri</v>
          </cell>
          <cell r="I56" t="str">
            <v>According to calculation of the parameters</v>
          </cell>
        </row>
        <row r="57">
          <cell r="C57" t="str">
            <v>CISO VE
Vorschlag</v>
          </cell>
          <cell r="E57" t="str">
            <v>CISO UG
Proposition</v>
          </cell>
          <cell r="G57" t="str">
            <v>CISO UG
Proposta</v>
          </cell>
          <cell r="I57" t="str">
            <v>CISO MU
Proposal</v>
          </cell>
        </row>
        <row r="58">
          <cell r="C58" t="str">
            <v>CISO Dep. Bereich
Vorschlag</v>
          </cell>
          <cell r="E58" t="str">
            <v>CISO Dep.
Proposition</v>
          </cell>
          <cell r="G58" t="str">
            <v>CISO Dep.
Proposta</v>
          </cell>
          <cell r="I58" t="str">
            <v>CISO Dep.
Proposal</v>
          </cell>
        </row>
        <row r="59">
          <cell r="C59" t="str">
            <v>CISO VBS
Entscheid</v>
          </cell>
          <cell r="E59" t="str">
            <v>CISO DDPS
Décision</v>
          </cell>
          <cell r="G59" t="str">
            <v>CISO DDPS
Decisione</v>
          </cell>
          <cell r="I59" t="str">
            <v>CISO DDPS
Decision</v>
          </cell>
        </row>
        <row r="60">
          <cell r="C60" t="str">
            <v>Prozess</v>
          </cell>
          <cell r="E60" t="str">
            <v>Processus</v>
          </cell>
          <cell r="G60" t="str">
            <v>Processo</v>
          </cell>
          <cell r="I60" t="str">
            <v>Process</v>
          </cell>
        </row>
        <row r="61">
          <cell r="C61" t="str">
            <v>Funktion</v>
          </cell>
          <cell r="E61" t="str">
            <v>Fonction</v>
          </cell>
          <cell r="G61" t="str">
            <v>Funzione</v>
          </cell>
          <cell r="I61" t="str">
            <v>Funcion</v>
          </cell>
        </row>
        <row r="62">
          <cell r="C62" t="str">
            <v>Tätigkeit</v>
          </cell>
          <cell r="E62" t="str">
            <v>Activité</v>
          </cell>
          <cell r="G62" t="str">
            <v>Attività</v>
          </cell>
          <cell r="I62" t="str">
            <v>Activity</v>
          </cell>
        </row>
        <row r="63">
          <cell r="C63" t="str">
            <v>Datum</v>
          </cell>
          <cell r="E63" t="str">
            <v>Date</v>
          </cell>
          <cell r="G63" t="str">
            <v>Data</v>
          </cell>
          <cell r="I63" t="str">
            <v>Date</v>
          </cell>
        </row>
        <row r="64">
          <cell r="C64" t="str">
            <v>Visum</v>
          </cell>
          <cell r="E64" t="str">
            <v>Signature</v>
          </cell>
          <cell r="G64" t="str">
            <v>Firma</v>
          </cell>
          <cell r="I64" t="str">
            <v>Signature</v>
          </cell>
        </row>
        <row r="65">
          <cell r="C65" t="str">
            <v>Verantwortlicher</v>
          </cell>
          <cell r="E65" t="str">
            <v>Responsable</v>
          </cell>
          <cell r="G65" t="str">
            <v>Responsabile</v>
          </cell>
          <cell r="I65" t="str">
            <v>Responsible</v>
          </cell>
        </row>
        <row r="66">
          <cell r="C66" t="str">
            <v>Parameter erfassen</v>
          </cell>
          <cell r="E66" t="str">
            <v>Paramètres de capture</v>
          </cell>
          <cell r="G66" t="str">
            <v>Parametri Capture</v>
          </cell>
          <cell r="I66" t="str">
            <v>Capture parameters</v>
          </cell>
        </row>
        <row r="67">
          <cell r="C67" t="str">
            <v>CISO VE</v>
          </cell>
          <cell r="E67" t="str">
            <v>CISO UG</v>
          </cell>
          <cell r="G67" t="str">
            <v>CISO UG</v>
          </cell>
          <cell r="I67" t="str">
            <v>CISO MU</v>
          </cell>
        </row>
        <row r="68">
          <cell r="C68" t="str">
            <v>PL unterstützen</v>
          </cell>
          <cell r="E68" t="str">
            <v>CP soutien</v>
          </cell>
          <cell r="G68" t="str">
            <v>PL supporto</v>
          </cell>
          <cell r="I68" t="str">
            <v>PL support</v>
          </cell>
        </row>
        <row r="69">
          <cell r="C69" t="str">
            <v>CISO Dep.B.</v>
          </cell>
          <cell r="E69" t="str">
            <v>CISO Dep.</v>
          </cell>
          <cell r="G69" t="str">
            <v>CISO Dep.</v>
          </cell>
          <cell r="I69" t="str">
            <v>CISO Dep.</v>
          </cell>
        </row>
        <row r="70">
          <cell r="C70" t="str">
            <v>Schutzstufe prüfen</v>
          </cell>
          <cell r="E70" t="str">
            <v>Vérifier le niveau de protection</v>
          </cell>
          <cell r="G70" t="str">
            <v>Controllare il livello di protezione</v>
          </cell>
          <cell r="I70" t="str">
            <v>Check protection level</v>
          </cell>
        </row>
        <row r="71">
          <cell r="C71" t="str">
            <v>C IOS</v>
          </cell>
          <cell r="E71" t="str">
            <v>C PIO</v>
          </cell>
          <cell r="G71" t="str">
            <v>C PIO</v>
          </cell>
          <cell r="I71" t="str">
            <v>C IOS</v>
          </cell>
        </row>
        <row r="72">
          <cell r="C72" t="str">
            <v>Kontrolle und Freigabe</v>
          </cell>
          <cell r="E72" t="str">
            <v>Contrôle et la libération</v>
          </cell>
          <cell r="G72" t="str">
            <v>Controllo e rilascio</v>
          </cell>
          <cell r="I72" t="str">
            <v>Control and release</v>
          </cell>
        </row>
        <row r="73">
          <cell r="C73" t="str">
            <v>CISO Dep.B.</v>
          </cell>
          <cell r="E73" t="str">
            <v>CISO Dep.</v>
          </cell>
          <cell r="G73" t="str">
            <v>CISO Dep.</v>
          </cell>
          <cell r="I73" t="str">
            <v>CISO Dep.</v>
          </cell>
        </row>
        <row r="74">
          <cell r="C74" t="str">
            <v>zur Kenntnis</v>
          </cell>
          <cell r="E74" t="str">
            <v>Note</v>
          </cell>
          <cell r="G74" t="str">
            <v>Nota</v>
          </cell>
          <cell r="I74" t="str">
            <v>Note</v>
          </cell>
        </row>
        <row r="75">
          <cell r="C75" t="str">
            <v>CISO VE</v>
          </cell>
          <cell r="E75" t="str">
            <v>CISO UG</v>
          </cell>
          <cell r="G75" t="str">
            <v>CISO UG</v>
          </cell>
          <cell r="I75" t="str">
            <v>CISO MU</v>
          </cell>
        </row>
        <row r="76">
          <cell r="C76" t="str">
            <v>zur Kenntnis</v>
          </cell>
          <cell r="E76" t="str">
            <v>Note</v>
          </cell>
          <cell r="G76" t="str">
            <v>Nota</v>
          </cell>
          <cell r="I76" t="str">
            <v>Note</v>
          </cell>
        </row>
        <row r="77">
          <cell r="C77" t="str">
            <v>Verantw.</v>
          </cell>
          <cell r="E77" t="str">
            <v>Resp.</v>
          </cell>
          <cell r="G77" t="str">
            <v>Resp.</v>
          </cell>
          <cell r="I77" t="str">
            <v>Resp.</v>
          </cell>
        </row>
        <row r="78">
          <cell r="C78" t="str">
            <v>Abschluss Phase</v>
          </cell>
          <cell r="E78" t="str">
            <v>Phase terminale</v>
          </cell>
          <cell r="G78" t="str">
            <v>Fase finale</v>
          </cell>
          <cell r="I78" t="str">
            <v>Final phase</v>
          </cell>
        </row>
        <row r="79">
          <cell r="C79" t="str">
            <v>VgS</v>
          </cell>
          <cell r="E79" t="str">
            <v>AS</v>
          </cell>
          <cell r="G79" t="str">
            <v>AS</v>
          </cell>
          <cell r="I79" t="str">
            <v>SA</v>
          </cell>
        </row>
        <row r="80">
          <cell r="C80" t="str">
            <v>Freigabe Phase</v>
          </cell>
          <cell r="E80" t="str">
            <v>La phase de sortie</v>
          </cell>
          <cell r="G80" t="str">
            <v>Fase di rilascio</v>
          </cell>
          <cell r="I80" t="str">
            <v>Release phase</v>
          </cell>
        </row>
        <row r="81">
          <cell r="C81" t="str">
            <v>Die Rxxxx Nummer wird durch die IOS definiert.</v>
          </cell>
          <cell r="E81" t="str">
            <v>Le nombre Rxxxx est définie par l'PIO.</v>
          </cell>
          <cell r="G81" t="str">
            <v>Il numero Rxxxx è definito dal PIO.</v>
          </cell>
          <cell r="I81" t="str">
            <v>The Rxxxx number is defined by the IOS.</v>
          </cell>
        </row>
        <row r="82">
          <cell r="C82" t="str">
            <v>Jedes Schutzobjekt ist in einem Portfolio des LBO zu führen (z.B. CHEOPS)</v>
          </cell>
          <cell r="E82" t="str">
            <v>Chaque objet protégé est dans un portefeuille de LBO au plomb (par exemple CHEOPS)</v>
          </cell>
          <cell r="G82" t="str">
            <v>Ogni oggetto protetto è in un portafoglio di LBO di condurre (ad es Cheope)</v>
          </cell>
          <cell r="I82" t="str">
            <v>Each protected object is in a portfolio of LBO to lead (eg CHEOPS)</v>
          </cell>
        </row>
        <row r="83">
          <cell r="C83" t="str">
            <v>Auswahl der Verwaltungseinheit</v>
          </cell>
          <cell r="E83" t="str">
            <v>Sélection de l'unité administrative</v>
          </cell>
          <cell r="G83" t="str">
            <v>Selezione dell'unità amministrativa</v>
          </cell>
          <cell r="I83" t="str">
            <v>Selection of the management unit</v>
          </cell>
        </row>
        <row r="84">
          <cell r="C84" t="str">
            <v>Ergänzende Angaben, falls eine zusätzliche Unterteilung der VE sinnvoll ist.</v>
          </cell>
          <cell r="E84" t="str">
            <v>Des informations complémentaires, si des subdivisions de la UG est logique.</v>
          </cell>
          <cell r="G84" t="str">
            <v>Ulteriori informazioni, se suddivisione ulteriore del UG ha un senso.</v>
          </cell>
          <cell r="I84" t="str">
            <v>Additional information, if additional subdivision of the MU makes sense.</v>
          </cell>
        </row>
        <row r="85">
          <cell r="C85" t="str">
            <v>Name des Schutzobjektes. Kurz und klar gemäss dem Portfolio des LBO.</v>
          </cell>
          <cell r="E85" t="str">
            <v>Nom de l'objet protégé. Court et clair, selon le portefeuille de LBO.</v>
          </cell>
          <cell r="G85" t="str">
            <v>Nome dell'oggetto protetto. Breve e chiaro in base al portafoglio di LBO.</v>
          </cell>
          <cell r="I85" t="str">
            <v>Name of the protected object. Short and clear according to the portfolio of LBO.</v>
          </cell>
        </row>
        <row r="86">
          <cell r="C86" t="str">
            <v>Rolle, Name und Vorname der Person, die für das Schutzobjekt verantwortlich ist. Wird ein Projekt nach HERMES geführt ist dies der Projektleiter</v>
          </cell>
          <cell r="E86" t="str">
            <v>Rôle, nom et prénom de la personne qui est responsable de l'objet de la protection. Si un projet est effectuée par HERMES est le chef de projet</v>
          </cell>
          <cell r="G86" t="str">
            <v>Ruolo, cognome e nome della persona che è responsabile per l'oggetto di protezione. Se un progetto viene eseguita da HERMES è il responsabile del progetto</v>
          </cell>
          <cell r="I86" t="str">
            <v>Role, name and first name of the person who is responsible for the protection object. If a project is performed by HERMES is the project manager</v>
          </cell>
        </row>
        <row r="87">
          <cell r="C87" t="str">
            <v>Rolle, Name und Vorname der Person, die das Sicherheitsdokument (ISDS-Konzept oder Sicherheitsbericht) erstellt. In einem Projekt nach HERMES ist dies der ISDSV.</v>
          </cell>
          <cell r="E87" t="str">
            <v>Rôle, nom et prénom de la personne qui a créé le document de sécurité (ISDS concept ou rapport de sécurité). Dans un projet HERMES est le ISDSV.</v>
          </cell>
          <cell r="G87" t="str">
            <v>Ruolo, cognome e nome della persona che ha creato il documento di sicurezza (ISDS concetto o rapporto di sicurezza). In un progetto HERMES è il ISDSV.</v>
          </cell>
          <cell r="I87" t="str">
            <v>Role, name and first name of the person who created the security document (ISDS concept or safety report). In a project HERMES is the ISDSV.</v>
          </cell>
        </row>
        <row r="88">
          <cell r="C88" t="str">
            <v>Die im Schutzobjekt höchste Klassifikation ist anzugeben.</v>
          </cell>
          <cell r="E88" t="str">
            <v>La protection la plus élevée dans la classification de l'objet est indiquée.</v>
          </cell>
          <cell r="G88" t="str">
            <v>È indicata la massima protezione nella classificazione dell'oggetto.</v>
          </cell>
          <cell r="I88" t="str">
            <v>The highest protection in object classification is indicated.</v>
          </cell>
        </row>
        <row r="89">
          <cell r="C89" t="str">
            <v>Bei Fragen zum Datenschutz ist Ihr zuständiger Datenschutzberater beizuziehen. 
Es wird emfohlen sobald Personendaten mit dem Schutzobjekt bearbeitet werden, mit Ihrem Datenschutzberater Kontakt aufzunehmen und die rechtliche Verankerung zu prüfen.</v>
          </cell>
          <cell r="E89" t="str">
            <v>Pour toute question concernant la vie privée de votre conseiller en protection de données locales doivent être consultées. 
Il n'y Notifications: lorsque les données personnelles sont traitées avec l'objet protégé à contacter votre Data Protection Advisor</v>
          </cell>
          <cell r="G89" t="str">
            <v>Per domande sulla vita privata del vostro consulente locale di protezione dei dati deve essere consultato. 
Non ci Notifiche: quando i dati personali sono trattati con l'oggetto protetto a contattare il vostro Protection Advisor dati e di verificare l'anc</v>
          </cell>
          <cell r="I89" t="str">
            <v>For questions about privacy of your local data protection advisor must be consulted. 
There Notifications: when personal data are processed with the protected object to contact your Data Protection Advisor and to verify the legal anchoring.</v>
          </cell>
        </row>
        <row r="90">
          <cell r="C90" t="str">
            <v>Muss der Business Prozess, der dieses Schutzobjekt unterstützt, integer sein? (Nur wenn der Business Prozess dies fordert)</v>
          </cell>
          <cell r="E90" t="str">
            <v>Le processus de l'entreprise qui prend en charge cet objet protégé, ont intégrité? (Ce n'est que lorsque le processus d'affaires, il appelle)</v>
          </cell>
          <cell r="G90" t="str">
            <v>Ritiene il processo di business che supporta questo oggetto protetto, hanno integrità? (Solo quando il processo di business si chiama)</v>
          </cell>
          <cell r="I90" t="str">
            <v>Does the business process that supports this protected object, have integrity? (Only when the business process it calls)</v>
          </cell>
        </row>
        <row r="91">
          <cell r="C91" t="str">
            <v>Gibt es Gesetze, Verordnungen oder Weisungen die für dieses Schutzobjekt Integrität voraussetzen?</v>
          </cell>
          <cell r="E91" t="str">
            <v>Y at-il des lois, règlements ou instructions présupposent pour cette intégrité protégée de l'objet?</v>
          </cell>
          <cell r="G91" t="str">
            <v>Ci sono leggi, regolamenti o istruzioni presuppongono per questa integrità oggetto protetto?</v>
          </cell>
          <cell r="I91" t="str">
            <v>Are there any laws, regulations or instructions presuppose for this protected object integrity?</v>
          </cell>
        </row>
        <row r="92">
          <cell r="C92" t="str">
            <v>Muss dieses Schutzobjekt aufgrund von Auflagen der Eidgenössischen Finanzkontrolle Nachvollziehbar sein?</v>
          </cell>
          <cell r="E92" t="str">
            <v>Est-ce que cet objet protégé compréhensible en raison des exigences de vérification fédéral?</v>
          </cell>
          <cell r="G92" t="str">
            <v>Questo oggetto protetto sia comprensibile a causa dei requisiti di Controllo federale?</v>
          </cell>
          <cell r="I92" t="str">
            <v>Does this protected object be understandable due to requirements of Federal Audit?</v>
          </cell>
        </row>
        <row r="93">
          <cell r="C93" t="str">
            <v>Muss der Business Prozess, der dieses Schutzobjekt unterstützt, nachvollziehbar sein? (Nur wenn der Business Prozess dies fordert)</v>
          </cell>
          <cell r="E93" t="str">
            <v>Le processus de l'entreprise qui prend en charge cet objet protégé, être compréhensible? (Ce n'est que lorsque le processus d'affaires, il appelle)</v>
          </cell>
          <cell r="G93" t="str">
            <v>Ritiene il processo di business che supporta questo oggetto protetto, essere comprensibile? (Solo quando il processo di business si chiama)</v>
          </cell>
          <cell r="I93" t="str">
            <v>Does the business process that supports this protected object, be comprehensible? (Only when the business process it calls)</v>
          </cell>
        </row>
        <row r="94">
          <cell r="C94" t="str">
            <v>Gibt es Gesetze, Verordnungen oder Weisungen die für dieses Schutzobjekt Nachvollziehbarkeit voraussetzen?</v>
          </cell>
          <cell r="E94" t="str">
            <v>Y at-il des lois, règlements ou instructions présupposent pour cet objet traçabilité protégé?</v>
          </cell>
          <cell r="G94" t="str">
            <v>Ci sono leggi, regolamenti o istruzioni presuppongono per questo tracciabilità oggetto protetto?</v>
          </cell>
          <cell r="I94" t="str">
            <v>Are there any laws, regulations or instructions presuppose for this protected object traceability?</v>
          </cell>
        </row>
        <row r="95">
          <cell r="C95" t="str">
            <v>Muss dieses Schutzobjekt aufgrund von Auflagen der Eidgenössischen Finanzkontrolle Integer sein?</v>
          </cell>
          <cell r="E95" t="str">
            <v>Doit cet objet à protéger en raison des exigences de Contrôle fédéral des finances entier?</v>
          </cell>
          <cell r="G95" t="str">
            <v>Deve questo oggetto da proteggere a causa dei requisiti di Controllo federale delle finanze Integer?</v>
          </cell>
          <cell r="I95" t="str">
            <v>Must this object to be protected due to requirements of Federal Audit Integer?</v>
          </cell>
        </row>
        <row r="96">
          <cell r="C96" t="str">
            <v>Normale Lage
Situation: 
Tagesgeschäft</v>
          </cell>
          <cell r="E96" t="str">
            <v>Situation normal: 
jours d'affaires</v>
          </cell>
          <cell r="G96" t="str">
            <v>Situazione normale: 
giorni lavorativi</v>
          </cell>
          <cell r="I96" t="str">
            <v>Normal situation:
business days</v>
          </cell>
        </row>
        <row r="97">
          <cell r="C97" t="str">
            <v>Normale Lage
Situation:
Tagesgeschäft mit zeitlich begrenztem erhöhten Sicherheitsbedarf. z.B. WEF</v>
          </cell>
          <cell r="E97" t="str">
            <v>Situation normale: 
Les opérations quotidiennes avec besoin accru de sécurité temporaire. Par exemple, WEF.</v>
          </cell>
          <cell r="G97" t="str">
            <v>Situazione normale: 
Operazioni quotidiane con maggiore necessità temporanee di sicurezza. Per esempio, WEF.</v>
          </cell>
          <cell r="I97" t="str">
            <v>Normal situation: 
Daily operations with temporary increased need for security. For example, WEF.</v>
          </cell>
        </row>
        <row r="98">
          <cell r="C98" t="str">
            <v>Besondere Lage
Situation, in der gewisse Staatsaufgaben mit den normalen Verwaltungsabläufen nicht mehr bewältigt werden können.</v>
          </cell>
          <cell r="E98" t="str">
            <v>Situation particulière: 
Dans certaines fonctions de l'État avec les procédures administratives normales ne peuvent plus être remplies.</v>
          </cell>
          <cell r="G98" t="str">
            <v>Situazione particolare: 
In alcune funzioni di stato con i normali processi amministrativi non possono più essere soddisfatte.</v>
          </cell>
          <cell r="I98" t="str">
            <v>Special situation: 
In certain state functions with the normal administrative processes can no longer be met.</v>
          </cell>
        </row>
        <row r="99">
          <cell r="C99" t="str">
            <v>Ausserordentliche Lage
Situation, in der in zahlreichen Bereichen und Sektoren normale Verwaltungsabläufe nicht genügen, um die Probleme und Herausforderungen der Regierungstätigkeit zu bewältigen.</v>
          </cell>
          <cell r="E99" t="str">
            <v>Situation extraordinaire: 
Ne suffira pas dans de nombreux domaines et secteurs dans les processus administratifs normaux pour surmonter les problèmes et les défis de la gouvernance.</v>
          </cell>
          <cell r="G99" t="str">
            <v>Situazione straordinaria: 
Non sufficiente in molte aree e settori nei processi amministrativi normali per superare i problemi e le sfide della governance.</v>
          </cell>
          <cell r="I99" t="str">
            <v>Extraordinary situation: 
Not suffice in many areas and sectors in normal administrative processes to overcome the problems and challenges of governance.</v>
          </cell>
        </row>
        <row r="100">
          <cell r="C100" t="str">
            <v>Die Betriebszeit soll aufzeigen, wie stark dass das Schutzobjekt genutzt wird. Daraus lassen sich FTE's für Betrieb und Unterhalt ableiten
(5 x 3 + 3 -&gt; 1 Person; 
5 x 10 -&gt; 2 Personen; 
6 x 14 -&gt; 4 Personen; 
7 x 24 -&gt; 6 Personen)</v>
          </cell>
          <cell r="E100" t="str">
            <v>La durée de fonctionnement est de montrer comment fortement que l'objet protégé est utilisé. D'où la boîte de FTE pour le fonctionnement et l'entretien dérivé
(5 x 3 + 3 -&gt; 1 personne, 
5 x 10 -&gt; 2 personnes, 
6 x 14 -&gt; 4 personnes, 
7 x 24 -&gt; 6 personnes</v>
          </cell>
          <cell r="G100" t="str">
            <v>Il tempo di funzionamento è di mostrare come forza che viene utilizzato l'oggetto protetto. Quindi può di FTE per il funzionamento e la manutenzione derivato 
(5 x 3 + 3 -&gt; 1 persona, 
5 x 10 -&gt; 2 persone, 
6 x 14 -&gt; 4 persone, 
7 x 24 -&gt; 6 persone)</v>
          </cell>
          <cell r="I100" t="str">
            <v>The operating time is to show how strongly that the protected object is used. Hence FTE's can for operation and maintenance derived 
(5 x 3 + 3 -&gt; 1 person, 
5 x 10 -&gt; 2 people, 
6 x 14 -&gt; 4 people; 
7 x 24 -&gt; 6 people)</v>
          </cell>
        </row>
        <row r="101">
          <cell r="C101" t="str">
            <v>Die Verfügbarkeitsklasse steht im direkten Zusammenhang mit der Betriebszeit. Für die Kontrolle der Einhaltung kann nur das Betriebszeitenfenster genutzt werden.</v>
          </cell>
          <cell r="E101" t="str">
            <v>La disponibilité de classe est directement liée à la durée de fonctionnement. Pour la vérification du respect que la fenêtre de temps de fonctionnement peut être utilisé.</v>
          </cell>
          <cell r="G101" t="str">
            <v>La disponibilità di classe è direttamente correlata al tempo di funzionamento. Per la verifica della conformità con la sola finestra di tempo di funzionamento può essere utilizzato.</v>
          </cell>
          <cell r="I101" t="str">
            <v>The availability of class is directly related to the operation time. For the verification of compliance with only the operating time window can be used.</v>
          </cell>
        </row>
        <row r="102">
          <cell r="C102" t="str">
            <v>Es ist die BCM Sicht für die Beurteilung zu betrachten. Der Startpunkt der Berechnung ist aber erst ab Start Betriebszeit möglich (z.B. 5 x 3 + 3 -&gt; 09:00-12:00 und 13:30-16:30 und &lt;6 h, Totalausfall am Samstag mittag: Erwarteter wiederanlauf am folgenden</v>
          </cell>
          <cell r="E102" t="str">
            <v xml:space="preserve">Il est de considérer le point de vue de la BCM pour l'évaluation. Le point de calcul, mais seulement de temps d'exploitation de départ possible (de par exemple 5 x 3 + 3 départ -&gt; 09: 00-12: 00 et 13: 30-16: 30 et &lt;6 h, échec total, le samedi après-midi: </v>
          </cell>
          <cell r="G102" t="str">
            <v>È da considerare la vista BCM per la valutazione. Il punto di partenza del calcolo, ma solo dal tempo di funzionamento inizio possibile (ad esempio, 5 x 3 + 3 -&gt; 09: 00-12: 00 e 13: 30-16: 30 e &lt;6 ore, totale fallimento nel pomeriggio di Sabato: atteso re</v>
          </cell>
          <cell r="I102" t="str">
            <v>It is to consider the BCM view for the evaluation. The starting point of the calculation but only from start operating time possible (eg 5 x 3 + 3 -&gt; 09: 00-12: 00 and 13: 30-16: 30 and &lt;6 h, total failure on Saturday afternoon: Expected recovery on the f</v>
          </cell>
        </row>
        <row r="103">
          <cell r="C103" t="str">
            <v>Benötigt das Schutzobjekt eine Verbindung zu Netzen des VBS?
Werden Netzwerkdienste ausserhalb dieses Schutzobjektes verwendet?</v>
          </cell>
          <cell r="E103" t="str">
            <v>Nécessite l'objet protégé se connecte aux réseaux de DDPS? 
Sont des services réseau en dehors de cet objet protégé utilisés?</v>
          </cell>
          <cell r="G103" t="str">
            <v>Richiede l'oggetto protetto si collega a reti di DDPS? 
Sono servizi di rete di fuori di questo oggetto protetto usati?</v>
          </cell>
          <cell r="I103" t="str">
            <v>Requires the protected object connects to networks of DDPS? 
Are network services outside this protected object used?</v>
          </cell>
        </row>
        <row r="104">
          <cell r="C104" t="str">
            <v>Benötigt das Schutzobjekt eine Verbindung zu Netzen des Bundes?</v>
          </cell>
          <cell r="E104" t="str">
            <v>Nécessite l'objet protégé se connecte aux réseaux de l'alliance?</v>
          </cell>
          <cell r="G104" t="str">
            <v>Richiede l'oggetto protetto si collega alle reti del patto?</v>
          </cell>
          <cell r="I104" t="str">
            <v>Requires the protected object connects to networks of the covenant?</v>
          </cell>
        </row>
        <row r="105">
          <cell r="C105" t="str">
            <v>Benötigt das Schutzobjekt eine Verbindung zu Netzen der Kantonen oder Gemeinden?</v>
          </cell>
          <cell r="E105" t="str">
            <v>Nécessite l'objet protégé se connecte aux réseaux les cantons ou les communautés?</v>
          </cell>
          <cell r="G105" t="str">
            <v>Richiede l'oggetto protetto connette alle reti dei Cantoni o comunità?</v>
          </cell>
          <cell r="I105" t="str">
            <v>Requires the protected object connects to networks the cantons or communities?</v>
          </cell>
        </row>
        <row r="106">
          <cell r="C106" t="str">
            <v>Benötigt das Schutzobjekt eine Verbindung zu Netzen einer Drittfirma?</v>
          </cell>
          <cell r="E106" t="str">
            <v>Nécessite l'objet protégé se connecte aux réseaux d'une entreprise tierce?</v>
          </cell>
          <cell r="G106" t="str">
            <v>Richiede l'oggetto protetto connette a reti di una società di terze parti?</v>
          </cell>
          <cell r="I106" t="str">
            <v>Requires the protected object connects to networks of a third party company?</v>
          </cell>
        </row>
        <row r="107">
          <cell r="C107" t="str">
            <v>Wird eine Verbindung in ein Netz im Ausland benötigt?
Muss ein Schutzobjekt im Ausland eingesetzt werden können und wird dabei eine Verbindung in die Schweiz benötigt?</v>
          </cell>
          <cell r="E107" t="str">
            <v>Si une connexion est nécessaire dans un réseau à l'étranger? 
Si un objet protégé à l'étranger peut être utilisé et utilise un lien vers la Suisse?</v>
          </cell>
          <cell r="G107" t="str">
            <v>Se è necessaria una connessione a una rete all'estero? 
Se un oggetto protetto all'estero può essere usato e sta usando un collegamento in Svizzera?</v>
          </cell>
          <cell r="I107" t="str">
            <v>If a connection is required in a network abroad? 
If a protected object abroad can be used and is using a link into Switzerland?</v>
          </cell>
        </row>
        <row r="108">
          <cell r="C108" t="str">
            <v xml:space="preserve">Wird eine Internetanbindung für das Schutzobjekt benötigt?
Dies ist zum Beispiel auch der Fall, wenn ein Schutzobjekt über eine RAS Verbindung funktionieren muss. </v>
          </cell>
          <cell r="E108" t="str">
            <v>Si une connexion Internet pour l'objet protégé nécessaire? 
C'est par exemple le cas quand un objet protégé par une connexion à distance doit fonctionner.</v>
          </cell>
          <cell r="G108" t="str">
            <v>Se necessaria una connessione a Internet per l'oggetto protetto? 
Questo è per esempio il caso in cui un oggetto protetto tramite una connessione remota deve funzionare.</v>
          </cell>
          <cell r="I108" t="str">
            <v>If an Internet connection for the protected object required? 
This is for example the case when a protected object through a remote connection must be working.</v>
          </cell>
        </row>
        <row r="109">
          <cell r="C109" t="str">
            <v>Ja ist auszuwählen wenn eine Drittfirma für die Entwicklung oder Anpassung/Beratung oder Unterhalt eingesetzt werden soll oder kann.</v>
          </cell>
          <cell r="E109" t="str">
            <v>Oui est sélectionné quand une société tierce pour le développement ou l'adaptation / conseils ou d'entretien doit être utilisé ou peut.</v>
          </cell>
          <cell r="G109" t="str">
            <v>Sì è selezionato quando una società di terze parti per lo sviluppo o l'adattamento / consulenza o manutenzione deve essere utilizzato o può.</v>
          </cell>
          <cell r="I109" t="str">
            <v>Yes is selected when a third party company for the development or adaptation / advice or maintenance is to be used or can.</v>
          </cell>
        </row>
        <row r="112">
          <cell r="C112" t="str">
            <v>Schritt 3 Konzeptphase Massnahmen und Anforderungen übernehmen ISP K</v>
          </cell>
          <cell r="E112" t="str">
            <v>Étape 3 concepts mesures et les exigences de phase supposent ISP K</v>
          </cell>
          <cell r="G112" t="str">
            <v>Fase 3 concept misure di fase e requisiti assumono ISP K</v>
          </cell>
          <cell r="I112" t="str">
            <v>Step 3 concept phase measures and requirements assume ISP K</v>
          </cell>
        </row>
        <row r="113">
          <cell r="C113" t="str">
            <v>Die IOS hat die Schutzobjektnummer definiert:</v>
          </cell>
          <cell r="E113" t="str">
            <v>L'PIO a défini le nombre d'objet protégé:</v>
          </cell>
          <cell r="G113" t="str">
            <v>L'PIO ha definito il numero oggetto protetto:</v>
          </cell>
          <cell r="I113" t="str">
            <v>The IOS has defined the protected object number:</v>
          </cell>
        </row>
        <row r="114">
          <cell r="C114" t="str">
            <v>Im Ritter ISP K sind die Schutzobjekte auszuwählen, die Auswirkungen auf die Anforderungen haben können.</v>
          </cell>
          <cell r="E114" t="str">
            <v>Le Journal ISP K la protection des objets sont sélectionnés, peut avoir un impact sur les exigences.</v>
          </cell>
          <cell r="G114" t="str">
            <v>Il Journal ISP K la protezione sono selezionati oggetti, può avere un impatto sui requisiti.</v>
          </cell>
          <cell r="I114" t="str">
            <v>In Sheet ISP K the protection objects are selected, can have an impact on the requirements.</v>
          </cell>
        </row>
        <row r="115">
          <cell r="C115" t="str">
            <v>Dabei ist es möglich, dass zusätzliche Anforderungen aus den ausgewählten Schutzobjekten dazu kommen.</v>
          </cell>
          <cell r="E115" t="str">
            <v>Il est possible que des exigences supplémentaires en provenance des objets protégés sélectionnés sont ajoutés.</v>
          </cell>
          <cell r="G115" t="str">
            <v>È possibile che si aggiungono ulteriori requisiti dagli oggetti protetti selezionati.</v>
          </cell>
          <cell r="I115" t="str">
            <v>It is possible that additional requirements from the selected protected objects are added.</v>
          </cell>
        </row>
        <row r="116">
          <cell r="C116" t="str">
            <v>Nicht klassifiziert</v>
          </cell>
          <cell r="E116" t="str">
            <v>Non classés</v>
          </cell>
          <cell r="G116" t="str">
            <v>Non classificati</v>
          </cell>
          <cell r="I116" t="str">
            <v>unclassified</v>
          </cell>
        </row>
        <row r="117">
          <cell r="C117" t="str">
            <v>INTERN</v>
          </cell>
          <cell r="E117" t="str">
            <v>INTERNE</v>
          </cell>
          <cell r="G117" t="str">
            <v>INTERNO</v>
          </cell>
          <cell r="I117" t="str">
            <v>INTERNAL</v>
          </cell>
        </row>
        <row r="118">
          <cell r="C118" t="str">
            <v>VERTRAULICH</v>
          </cell>
          <cell r="E118" t="str">
            <v>CONFIDENTIEL</v>
          </cell>
          <cell r="G118" t="str">
            <v>CONFIDENZIALE</v>
          </cell>
          <cell r="I118" t="str">
            <v>CONVIDENTIAL</v>
          </cell>
        </row>
        <row r="119">
          <cell r="C119" t="str">
            <v>GEHEIM</v>
          </cell>
          <cell r="E119" t="str">
            <v>SECRET</v>
          </cell>
          <cell r="G119" t="str">
            <v>SEGRETO</v>
          </cell>
          <cell r="I119" t="str">
            <v>SECRET</v>
          </cell>
        </row>
        <row r="120">
          <cell r="C120" t="str">
            <v>Keine Personendaten</v>
          </cell>
          <cell r="E120" t="str">
            <v>Aucune donnée personnelle</v>
          </cell>
          <cell r="G120" t="str">
            <v>Nessun dato personale</v>
          </cell>
          <cell r="I120" t="str">
            <v>No personal data</v>
          </cell>
        </row>
        <row r="121">
          <cell r="C121" t="str">
            <v>Personendaten</v>
          </cell>
          <cell r="E121" t="str">
            <v>données personnelles</v>
          </cell>
          <cell r="G121" t="str">
            <v>dati personali</v>
          </cell>
          <cell r="I121" t="str">
            <v>Personal data</v>
          </cell>
        </row>
        <row r="122">
          <cell r="C122" t="str">
            <v>besonders schützenswerte Personendaten</v>
          </cell>
          <cell r="E122" t="str">
            <v>données personnelles particulièrement sensibles</v>
          </cell>
          <cell r="G122" t="str">
            <v>dati personali particolarmente sensibili</v>
          </cell>
          <cell r="I122" t="str">
            <v>particularly sensitive personal data</v>
          </cell>
        </row>
        <row r="123">
          <cell r="C123" t="str">
            <v>Persönlichkeitsprofil</v>
          </cell>
          <cell r="E123" t="str">
            <v>profil de personnalité</v>
          </cell>
          <cell r="G123" t="str">
            <v>profilo di personalità</v>
          </cell>
          <cell r="I123" t="str">
            <v>personality profile</v>
          </cell>
        </row>
        <row r="124">
          <cell r="C124" t="str">
            <v>Gefährdung Leib und Leben</v>
          </cell>
          <cell r="E124" t="str">
            <v>Vie des risques et membre</v>
          </cell>
          <cell r="G124" t="str">
            <v>Rischio la vita e l'incolumità fisica</v>
          </cell>
          <cell r="I124" t="str">
            <v>Risk life and limb</v>
          </cell>
        </row>
        <row r="125">
          <cell r="C125" t="str">
            <v>5 x 3 + 3</v>
          </cell>
          <cell r="E125" t="str">
            <v>5 x 3 + 3</v>
          </cell>
          <cell r="G125" t="str">
            <v>5 x 3 + 3</v>
          </cell>
          <cell r="I125" t="str">
            <v>5 x 3 + 3</v>
          </cell>
        </row>
        <row r="126">
          <cell r="C126" t="str">
            <v>5 x 10</v>
          </cell>
          <cell r="E126" t="str">
            <v>5 x 10</v>
          </cell>
          <cell r="G126" t="str">
            <v>5 x 10</v>
          </cell>
          <cell r="I126" t="str">
            <v>5 x 10</v>
          </cell>
        </row>
        <row r="127">
          <cell r="C127" t="str">
            <v>6 x 14</v>
          </cell>
          <cell r="E127" t="str">
            <v>6 x 14</v>
          </cell>
          <cell r="G127" t="str">
            <v>6 x 14</v>
          </cell>
          <cell r="I127" t="str">
            <v>6 x 14</v>
          </cell>
        </row>
        <row r="128">
          <cell r="C128" t="str">
            <v>7 x 24</v>
          </cell>
          <cell r="E128" t="str">
            <v>7 x 24</v>
          </cell>
          <cell r="G128" t="str">
            <v>7 x 24</v>
          </cell>
          <cell r="I128" t="str">
            <v>7 x 24</v>
          </cell>
        </row>
        <row r="129">
          <cell r="C129" t="str">
            <v>0 (95%)</v>
          </cell>
          <cell r="E129" t="str">
            <v>0 (95%)</v>
          </cell>
          <cell r="G129" t="str">
            <v>0 (95%)</v>
          </cell>
          <cell r="I129" t="str">
            <v>0 (95%)</v>
          </cell>
        </row>
        <row r="130">
          <cell r="C130" t="str">
            <v>1 (99%)</v>
          </cell>
          <cell r="E130" t="str">
            <v>1 (99%)</v>
          </cell>
          <cell r="G130" t="str">
            <v>1 (99%)</v>
          </cell>
          <cell r="I130" t="str">
            <v>1 (99%)</v>
          </cell>
        </row>
        <row r="131">
          <cell r="C131" t="str">
            <v>2 (99.9%)</v>
          </cell>
          <cell r="E131" t="str">
            <v>2 (99.9%)</v>
          </cell>
          <cell r="G131" t="str">
            <v>2 (99.9%)</v>
          </cell>
          <cell r="I131" t="str">
            <v>2 (99.9%)</v>
          </cell>
        </row>
        <row r="132">
          <cell r="C132" t="str">
            <v>3 (99.99%)</v>
          </cell>
          <cell r="E132" t="str">
            <v>3 (99.99%)</v>
          </cell>
          <cell r="G132" t="str">
            <v>3 (99.99%)</v>
          </cell>
          <cell r="I132" t="str">
            <v>3 (99.99%)</v>
          </cell>
        </row>
        <row r="133">
          <cell r="C133" t="str">
            <v>4 (99.999%)</v>
          </cell>
          <cell r="E133" t="str">
            <v>4 (99.999%)</v>
          </cell>
          <cell r="G133" t="str">
            <v>4 (99.999%)</v>
          </cell>
          <cell r="I133" t="str">
            <v>4 (99.999%)</v>
          </cell>
        </row>
        <row r="134">
          <cell r="C134" t="str">
            <v>5 (100%)</v>
          </cell>
          <cell r="E134" t="str">
            <v>5 (100%)</v>
          </cell>
          <cell r="G134" t="str">
            <v>5 (100%)</v>
          </cell>
          <cell r="I134" t="str">
            <v>5 (100%)</v>
          </cell>
        </row>
        <row r="135">
          <cell r="C135" t="str">
            <v>&gt; 500h</v>
          </cell>
          <cell r="E135" t="str">
            <v>&gt; 500h</v>
          </cell>
          <cell r="G135" t="str">
            <v>&gt; 500h</v>
          </cell>
          <cell r="I135" t="str">
            <v>&gt; 500h</v>
          </cell>
        </row>
        <row r="136">
          <cell r="C136" t="str">
            <v>max.500h</v>
          </cell>
          <cell r="E136" t="str">
            <v>max.500h</v>
          </cell>
          <cell r="G136" t="str">
            <v>max.500h</v>
          </cell>
          <cell r="I136" t="str">
            <v>max.500h</v>
          </cell>
        </row>
        <row r="137">
          <cell r="C137" t="str">
            <v>max.192h</v>
          </cell>
          <cell r="E137" t="str">
            <v>max.192h</v>
          </cell>
          <cell r="G137" t="str">
            <v>max.192h</v>
          </cell>
          <cell r="I137" t="str">
            <v>max.192h</v>
          </cell>
        </row>
        <row r="138">
          <cell r="C138" t="str">
            <v>max.96h</v>
          </cell>
          <cell r="E138" t="str">
            <v>max.96h</v>
          </cell>
          <cell r="G138" t="str">
            <v>max.96h</v>
          </cell>
          <cell r="I138" t="str">
            <v>max.96h</v>
          </cell>
        </row>
        <row r="139">
          <cell r="C139" t="str">
            <v>max.24h</v>
          </cell>
          <cell r="E139" t="str">
            <v>max.24h</v>
          </cell>
          <cell r="G139" t="str">
            <v>max.24h</v>
          </cell>
          <cell r="I139" t="str">
            <v>max.24h</v>
          </cell>
        </row>
        <row r="140">
          <cell r="C140" t="str">
            <v>max.6h</v>
          </cell>
          <cell r="E140" t="str">
            <v>max.6h</v>
          </cell>
          <cell r="G140" t="str">
            <v>max.6h</v>
          </cell>
          <cell r="I140" t="str">
            <v>max.6h</v>
          </cell>
        </row>
      </sheetData>
      <sheetData sheetId="9" refreshError="1"/>
      <sheetData sheetId="10" refreshError="1"/>
      <sheetData sheetId="11" refreshError="1"/>
      <sheetData sheetId="12">
        <row r="73">
          <cell r="H73">
            <v>1</v>
          </cell>
        </row>
      </sheetData>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Einstufung"/>
      <sheetName val="Mögliche Auswirkungen"/>
      <sheetName val="Minimale Sicherheitsanf."/>
    </sheetNames>
    <sheetDataSet>
      <sheetData sheetId="0">
        <row r="7">
          <cell r="G7" t="str">
            <v xml:space="preserve"> -</v>
          </cell>
        </row>
        <row r="8">
          <cell r="G8" t="str">
            <v>INTERN</v>
          </cell>
        </row>
        <row r="9">
          <cell r="G9" t="str">
            <v>VERTRAULICH</v>
          </cell>
        </row>
        <row r="10">
          <cell r="G10" t="str">
            <v>GEHEIM</v>
          </cell>
        </row>
      </sheetData>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79C14-F919-49E1-9911-3461B0418866}">
  <dimension ref="A2:D26"/>
  <sheetViews>
    <sheetView zoomScale="115" zoomScaleNormal="115" workbookViewId="0">
      <selection activeCell="D23" sqref="D23"/>
    </sheetView>
  </sheetViews>
  <sheetFormatPr baseColWidth="10" defaultRowHeight="12.75"/>
  <cols>
    <col min="2" max="2" width="21.85546875" customWidth="1"/>
    <col min="3" max="3" width="56.85546875" customWidth="1"/>
    <col min="4" max="4" width="166" style="27" customWidth="1"/>
  </cols>
  <sheetData>
    <row r="2" spans="1:4" ht="60" customHeight="1"/>
    <row r="4" spans="1:4" ht="15">
      <c r="B4" s="99" t="s">
        <v>82</v>
      </c>
      <c r="C4" s="100"/>
      <c r="D4" s="100"/>
    </row>
    <row r="5" spans="1:4" ht="117" customHeight="1">
      <c r="B5" s="37" t="s">
        <v>78</v>
      </c>
      <c r="C5" s="36" t="s">
        <v>114</v>
      </c>
      <c r="D5" s="38" t="s">
        <v>79</v>
      </c>
    </row>
    <row r="6" spans="1:4" ht="192.75" customHeight="1">
      <c r="B6" s="37" t="s">
        <v>80</v>
      </c>
      <c r="C6" s="36" t="s">
        <v>115</v>
      </c>
      <c r="D6" s="36"/>
    </row>
    <row r="7" spans="1:4" ht="239.25" customHeight="1">
      <c r="B7" s="37" t="s">
        <v>81</v>
      </c>
      <c r="C7" s="36" t="s">
        <v>116</v>
      </c>
      <c r="D7" s="36"/>
    </row>
    <row r="8" spans="1:4" s="17" customFormat="1" ht="239.25" customHeight="1">
      <c r="B8" s="37" t="s">
        <v>83</v>
      </c>
      <c r="C8" s="36" t="s">
        <v>117</v>
      </c>
      <c r="D8" s="36"/>
    </row>
    <row r="9" spans="1:4" s="17" customFormat="1" ht="239.25" customHeight="1">
      <c r="B9" s="37" t="s">
        <v>98</v>
      </c>
      <c r="C9" s="36" t="s">
        <v>118</v>
      </c>
      <c r="D9" s="36"/>
    </row>
    <row r="10" spans="1:4" ht="256.5" customHeight="1">
      <c r="B10" s="37" t="s">
        <v>99</v>
      </c>
      <c r="C10" s="36" t="s">
        <v>119</v>
      </c>
      <c r="D10" s="32"/>
    </row>
    <row r="11" spans="1:4">
      <c r="B11" s="25"/>
      <c r="C11" s="25"/>
      <c r="D11" s="32"/>
    </row>
    <row r="12" spans="1:4">
      <c r="B12" s="25"/>
      <c r="C12" s="25"/>
      <c r="D12" s="32"/>
    </row>
    <row r="13" spans="1:4">
      <c r="B13" s="25"/>
      <c r="C13" s="25"/>
      <c r="D13" s="32"/>
    </row>
    <row r="14" spans="1:4">
      <c r="A14" s="22"/>
      <c r="B14" s="22"/>
    </row>
    <row r="15" spans="1:4">
      <c r="B15" s="22"/>
    </row>
    <row r="16" spans="1:4">
      <c r="B16" s="22"/>
    </row>
    <row r="17" spans="2:2">
      <c r="B17" s="22"/>
    </row>
    <row r="18" spans="2:2">
      <c r="B18" s="22"/>
    </row>
    <row r="19" spans="2:2">
      <c r="B19" s="22"/>
    </row>
    <row r="20" spans="2:2">
      <c r="B20" s="22"/>
    </row>
    <row r="21" spans="2:2">
      <c r="B21" s="22"/>
    </row>
    <row r="22" spans="2:2">
      <c r="B22" s="22"/>
    </row>
    <row r="23" spans="2:2">
      <c r="B23" s="22"/>
    </row>
    <row r="24" spans="2:2" ht="10.5" customHeight="1">
      <c r="B24" s="22"/>
    </row>
    <row r="25" spans="2:2" hidden="1"/>
    <row r="26" spans="2:2">
      <c r="B26" s="22"/>
    </row>
  </sheetData>
  <mergeCells count="1">
    <mergeCell ref="B4:D4"/>
  </mergeCells>
  <pageMargins left="0.7" right="0.7" top="0.78740157499999996" bottom="0.78740157499999996" header="0.3" footer="0.3"/>
  <pageSetup paperSize="9" scale="3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AB76C-855F-490A-BEC4-D6840EC1A8F4}">
  <sheetPr>
    <pageSetUpPr fitToPage="1"/>
  </sheetPr>
  <dimension ref="B1:I55"/>
  <sheetViews>
    <sheetView tabSelected="1" zoomScaleNormal="100" zoomScaleSheetLayoutView="80" workbookViewId="0">
      <selection activeCell="D10" sqref="D10:F10"/>
    </sheetView>
  </sheetViews>
  <sheetFormatPr baseColWidth="10" defaultColWidth="11.42578125" defaultRowHeight="12.75"/>
  <cols>
    <col min="1" max="1" width="11.42578125" style="1" customWidth="1"/>
    <col min="2" max="2" width="39.5703125" style="1" customWidth="1"/>
    <col min="3" max="3" width="18.140625" style="1" customWidth="1"/>
    <col min="4" max="4" width="25.140625" style="1" customWidth="1"/>
    <col min="5" max="5" width="21.5703125" style="1" customWidth="1"/>
    <col min="6" max="6" width="25.85546875" style="1" customWidth="1"/>
    <col min="7" max="7" width="29.140625" style="39" customWidth="1"/>
    <col min="8" max="16384" width="11.42578125" style="1"/>
  </cols>
  <sheetData>
    <row r="1" spans="2:7" ht="51.95" customHeight="1">
      <c r="B1" s="133"/>
      <c r="C1" s="63"/>
      <c r="D1" s="97"/>
      <c r="E1" s="136" t="str">
        <f>D8</f>
        <v>Departement</v>
      </c>
      <c r="F1" s="136"/>
      <c r="G1" s="78"/>
    </row>
    <row r="2" spans="2:7" ht="22.15" customHeight="1">
      <c r="B2" s="133"/>
      <c r="C2" s="63"/>
      <c r="D2" s="97"/>
      <c r="E2" s="136" t="str">
        <f>D9</f>
        <v>Bundesamt</v>
      </c>
      <c r="F2" s="136"/>
      <c r="G2" s="78"/>
    </row>
    <row r="3" spans="2:7" ht="18.75" customHeight="1">
      <c r="B3" s="42" t="str">
        <f>IF(ISBLANK(D6),"",D6)</f>
        <v>Schutzobjektname</v>
      </c>
      <c r="C3" s="13"/>
      <c r="D3" s="14" t="s">
        <v>41</v>
      </c>
      <c r="E3" s="15"/>
      <c r="F3" s="42" t="str">
        <f>'1. Deckblatt - Informationen'!D10</f>
        <v>Nicht klassifiziert</v>
      </c>
    </row>
    <row r="4" spans="2:7" ht="12" customHeight="1">
      <c r="B4" s="134"/>
      <c r="C4" s="134"/>
      <c r="D4" s="135"/>
      <c r="E4" s="135"/>
      <c r="F4" s="135"/>
      <c r="G4" s="40"/>
    </row>
    <row r="5" spans="2:7" ht="21.75" customHeight="1">
      <c r="B5" s="132" t="s">
        <v>53</v>
      </c>
      <c r="C5" s="132"/>
      <c r="D5" s="132"/>
      <c r="E5" s="132"/>
      <c r="F5" s="132"/>
      <c r="G5" s="40"/>
    </row>
    <row r="6" spans="2:7" s="4" customFormat="1" ht="15">
      <c r="B6" s="110" t="s">
        <v>62</v>
      </c>
      <c r="C6" s="111"/>
      <c r="D6" s="137" t="s">
        <v>62</v>
      </c>
      <c r="E6" s="137"/>
      <c r="F6" s="137"/>
      <c r="G6" s="33"/>
    </row>
    <row r="7" spans="2:7" s="4" customFormat="1" ht="15">
      <c r="B7" s="110" t="s">
        <v>39</v>
      </c>
      <c r="C7" s="111"/>
      <c r="D7" s="137" t="s">
        <v>63</v>
      </c>
      <c r="E7" s="137"/>
      <c r="F7" s="137"/>
      <c r="G7" s="33"/>
    </row>
    <row r="8" spans="2:7" s="4" customFormat="1" ht="25.5" customHeight="1">
      <c r="B8" s="110" t="s">
        <v>0</v>
      </c>
      <c r="C8" s="111"/>
      <c r="D8" s="137" t="s">
        <v>0</v>
      </c>
      <c r="E8" s="137"/>
      <c r="F8" s="137"/>
      <c r="G8" s="33"/>
    </row>
    <row r="9" spans="2:7" s="4" customFormat="1" ht="15">
      <c r="B9" s="110" t="s">
        <v>1</v>
      </c>
      <c r="C9" s="111"/>
      <c r="D9" s="137" t="s">
        <v>90</v>
      </c>
      <c r="E9" s="137"/>
      <c r="F9" s="137"/>
      <c r="G9" s="33"/>
    </row>
    <row r="10" spans="2:7" s="4" customFormat="1" ht="15">
      <c r="B10" s="110" t="s">
        <v>73</v>
      </c>
      <c r="C10" s="111"/>
      <c r="D10" s="138" t="s">
        <v>120</v>
      </c>
      <c r="E10" s="138"/>
      <c r="F10" s="138"/>
      <c r="G10" s="33"/>
    </row>
    <row r="11" spans="2:7" s="4" customFormat="1" ht="75" customHeight="1">
      <c r="B11" s="110" t="s">
        <v>101</v>
      </c>
      <c r="C11" s="111"/>
      <c r="D11" s="122"/>
      <c r="E11" s="123"/>
      <c r="F11" s="124"/>
      <c r="G11" s="33"/>
    </row>
    <row r="12" spans="2:7" ht="74.25" customHeight="1">
      <c r="B12" s="110" t="s">
        <v>64</v>
      </c>
      <c r="C12" s="111"/>
      <c r="D12" s="101" t="s">
        <v>89</v>
      </c>
      <c r="E12" s="130"/>
      <c r="F12" s="131"/>
      <c r="G12" s="33"/>
    </row>
    <row r="13" spans="2:7" ht="108.75" customHeight="1">
      <c r="B13" s="110" t="s">
        <v>40</v>
      </c>
      <c r="C13" s="111"/>
      <c r="D13" s="101" t="s">
        <v>105</v>
      </c>
      <c r="E13" s="102"/>
      <c r="F13" s="103"/>
      <c r="G13" s="33"/>
    </row>
    <row r="14" spans="2:7" ht="19.5" customHeight="1">
      <c r="B14" s="125" t="s">
        <v>108</v>
      </c>
      <c r="C14" s="126"/>
      <c r="D14" s="127" t="s">
        <v>67</v>
      </c>
      <c r="E14" s="128"/>
      <c r="F14" s="129"/>
      <c r="G14" s="33"/>
    </row>
    <row r="15" spans="2:7" ht="19.5" customHeight="1">
      <c r="B15" s="125" t="s">
        <v>106</v>
      </c>
      <c r="C15" s="126"/>
      <c r="D15" s="127" t="s">
        <v>67</v>
      </c>
      <c r="E15" s="128"/>
      <c r="F15" s="129"/>
      <c r="G15" s="33"/>
    </row>
    <row r="16" spans="2:7" ht="19.5" customHeight="1">
      <c r="B16" s="125" t="s">
        <v>107</v>
      </c>
      <c r="C16" s="126"/>
      <c r="D16" s="127" t="s">
        <v>67</v>
      </c>
      <c r="E16" s="128"/>
      <c r="F16" s="129"/>
      <c r="G16" s="33"/>
    </row>
    <row r="17" spans="2:9" ht="69.75" customHeight="1">
      <c r="B17" s="125" t="s">
        <v>110</v>
      </c>
      <c r="C17" s="126"/>
      <c r="D17" s="101"/>
      <c r="E17" s="102"/>
      <c r="F17" s="103"/>
      <c r="G17" s="33"/>
    </row>
    <row r="18" spans="2:9" ht="54.75" customHeight="1">
      <c r="B18" s="110" t="s">
        <v>48</v>
      </c>
      <c r="C18" s="111"/>
      <c r="D18" s="112" t="s">
        <v>97</v>
      </c>
      <c r="E18" s="113"/>
      <c r="F18" s="114"/>
      <c r="G18" s="33"/>
    </row>
    <row r="19" spans="2:9" ht="15">
      <c r="B19" s="115"/>
      <c r="C19" s="115"/>
      <c r="D19" s="115"/>
      <c r="E19" s="115"/>
      <c r="F19" s="115"/>
      <c r="G19" s="33"/>
    </row>
    <row r="20" spans="2:9" ht="14.1" customHeight="1">
      <c r="B20" s="115"/>
      <c r="C20" s="115"/>
      <c r="D20" s="115"/>
      <c r="E20" s="115"/>
      <c r="F20" s="115"/>
      <c r="G20" s="33"/>
    </row>
    <row r="21" spans="2:9" ht="20.100000000000001" customHeight="1">
      <c r="B21" s="116" t="s">
        <v>46</v>
      </c>
      <c r="C21" s="117"/>
      <c r="D21" s="117"/>
      <c r="E21" s="117"/>
      <c r="F21" s="118"/>
      <c r="G21" s="33"/>
    </row>
    <row r="22" spans="2:9" ht="99.75" customHeight="1">
      <c r="B22" s="119" t="s">
        <v>46</v>
      </c>
      <c r="C22" s="120"/>
      <c r="D22" s="120"/>
      <c r="E22" s="120"/>
      <c r="F22" s="121"/>
      <c r="G22" s="33"/>
    </row>
    <row r="23" spans="2:9" ht="16.5" customHeight="1">
      <c r="B23" s="115"/>
      <c r="C23" s="115"/>
      <c r="D23" s="115"/>
      <c r="E23" s="115"/>
      <c r="F23" s="115"/>
      <c r="G23" s="33"/>
    </row>
    <row r="24" spans="2:9" ht="15">
      <c r="B24" s="104" t="s">
        <v>42</v>
      </c>
      <c r="C24" s="105"/>
      <c r="D24" s="105"/>
      <c r="E24" s="105"/>
      <c r="F24" s="106"/>
      <c r="G24" s="33"/>
    </row>
    <row r="25" spans="2:9" ht="69" customHeight="1">
      <c r="B25" s="101" t="s">
        <v>47</v>
      </c>
      <c r="C25" s="102"/>
      <c r="D25" s="102"/>
      <c r="E25" s="102"/>
      <c r="F25" s="103"/>
      <c r="G25" s="33"/>
    </row>
    <row r="26" spans="2:9">
      <c r="B26" s="17"/>
      <c r="C26" s="17"/>
      <c r="D26" s="17"/>
      <c r="E26" s="17"/>
      <c r="F26" s="17"/>
      <c r="G26" s="40"/>
      <c r="H26" s="17"/>
      <c r="I26" s="17"/>
    </row>
    <row r="27" spans="2:9" ht="298.5" customHeight="1">
      <c r="B27" s="107" t="s">
        <v>61</v>
      </c>
      <c r="C27" s="107"/>
      <c r="D27" s="107"/>
      <c r="E27" s="107"/>
      <c r="F27" s="107"/>
      <c r="G27" s="41"/>
      <c r="H27" s="12"/>
      <c r="I27" s="12"/>
    </row>
    <row r="28" spans="2:9" ht="14.1" customHeight="1">
      <c r="B28" s="108"/>
      <c r="C28" s="108"/>
      <c r="D28" s="109"/>
      <c r="E28" s="109"/>
      <c r="F28" s="109"/>
      <c r="G28" s="33"/>
    </row>
    <row r="29" spans="2:9">
      <c r="B29" s="27"/>
      <c r="C29" s="27"/>
      <c r="D29" s="27"/>
      <c r="E29" s="27"/>
      <c r="F29" s="27"/>
      <c r="G29" s="41"/>
      <c r="H29" s="12"/>
      <c r="I29" s="12"/>
    </row>
    <row r="30" spans="2:9">
      <c r="B30" s="27"/>
      <c r="C30" s="27"/>
      <c r="D30" s="27"/>
      <c r="E30" s="27"/>
      <c r="F30" s="27"/>
      <c r="G30" s="41"/>
      <c r="H30" s="12"/>
      <c r="I30" s="12"/>
    </row>
    <row r="31" spans="2:9">
      <c r="B31" s="27"/>
      <c r="C31" s="27"/>
      <c r="D31" s="27"/>
      <c r="E31" s="27"/>
      <c r="F31" s="27"/>
      <c r="G31" s="41"/>
      <c r="H31" s="12"/>
      <c r="I31" s="12"/>
    </row>
    <row r="32" spans="2:9">
      <c r="B32" s="27"/>
      <c r="C32" s="27"/>
      <c r="D32" s="27"/>
      <c r="E32" s="27"/>
      <c r="F32" s="27"/>
      <c r="G32" s="41"/>
      <c r="H32" s="12"/>
      <c r="I32" s="12"/>
    </row>
    <row r="33" spans="2:9">
      <c r="B33" s="27"/>
      <c r="C33" s="27"/>
      <c r="D33" s="27"/>
      <c r="E33" s="27"/>
      <c r="F33" s="27"/>
      <c r="G33" s="41"/>
      <c r="H33" s="12"/>
      <c r="I33" s="12"/>
    </row>
    <row r="34" spans="2:9">
      <c r="B34" s="27"/>
      <c r="C34" s="27"/>
      <c r="D34" s="27"/>
      <c r="E34" s="27"/>
      <c r="F34" s="27"/>
      <c r="G34" s="41"/>
      <c r="H34" s="12"/>
      <c r="I34" s="12"/>
    </row>
    <row r="35" spans="2:9">
      <c r="B35" s="27"/>
      <c r="C35" s="27"/>
      <c r="D35" s="27"/>
      <c r="E35" s="27"/>
      <c r="F35" s="27"/>
      <c r="G35" s="41"/>
      <c r="H35" s="12"/>
      <c r="I35" s="12"/>
    </row>
    <row r="36" spans="2:9">
      <c r="B36" s="27"/>
      <c r="C36" s="27"/>
      <c r="D36" s="27"/>
      <c r="E36" s="27"/>
      <c r="F36" s="27"/>
      <c r="G36" s="41"/>
      <c r="H36" s="12"/>
      <c r="I36" s="12"/>
    </row>
    <row r="37" spans="2:9">
      <c r="B37" s="27"/>
      <c r="C37" s="27"/>
      <c r="D37" s="27"/>
      <c r="E37" s="27"/>
      <c r="F37" s="27"/>
      <c r="G37" s="41"/>
      <c r="H37" s="12"/>
      <c r="I37" s="12"/>
    </row>
    <row r="38" spans="2:9">
      <c r="B38" s="27"/>
      <c r="C38" s="27"/>
      <c r="D38" s="27"/>
      <c r="E38" s="27"/>
      <c r="F38" s="27"/>
      <c r="G38" s="41"/>
      <c r="H38" s="12"/>
      <c r="I38" s="12"/>
    </row>
    <row r="39" spans="2:9">
      <c r="B39" s="27"/>
      <c r="C39" s="27"/>
      <c r="D39" s="27"/>
      <c r="E39" s="27"/>
      <c r="F39" s="27"/>
      <c r="G39" s="41"/>
      <c r="H39" s="12"/>
      <c r="I39" s="12"/>
    </row>
    <row r="40" spans="2:9">
      <c r="B40" s="27"/>
      <c r="C40" s="27"/>
      <c r="D40" s="27"/>
      <c r="E40" s="27"/>
      <c r="F40" s="27"/>
      <c r="G40" s="41"/>
      <c r="H40" s="12"/>
      <c r="I40" s="12"/>
    </row>
    <row r="41" spans="2:9">
      <c r="B41" s="27"/>
      <c r="C41" s="27"/>
      <c r="D41" s="27"/>
      <c r="E41" s="27"/>
      <c r="F41" s="27"/>
      <c r="G41" s="41"/>
      <c r="H41" s="12"/>
      <c r="I41" s="12"/>
    </row>
    <row r="42" spans="2:9">
      <c r="B42" s="27"/>
      <c r="C42" s="27"/>
      <c r="D42" s="27"/>
      <c r="E42" s="27"/>
      <c r="F42" s="27"/>
      <c r="G42" s="41"/>
      <c r="H42" s="12"/>
      <c r="I42" s="12"/>
    </row>
    <row r="43" spans="2:9">
      <c r="B43" s="27"/>
      <c r="C43" s="27"/>
      <c r="D43" s="27"/>
      <c r="E43" s="27"/>
      <c r="F43" s="27"/>
      <c r="G43" s="41"/>
      <c r="H43" s="12"/>
      <c r="I43" s="12"/>
    </row>
    <row r="44" spans="2:9">
      <c r="B44" s="27"/>
      <c r="C44" s="27"/>
      <c r="D44" s="27"/>
      <c r="E44" s="27"/>
      <c r="F44" s="27"/>
      <c r="G44" s="41"/>
      <c r="H44" s="12"/>
      <c r="I44" s="12"/>
    </row>
    <row r="45" spans="2:9">
      <c r="B45" s="27"/>
      <c r="C45" s="27"/>
      <c r="D45" s="27"/>
      <c r="E45" s="27"/>
      <c r="F45" s="27"/>
      <c r="G45" s="41"/>
      <c r="H45" s="12"/>
      <c r="I45" s="12"/>
    </row>
    <row r="46" spans="2:9">
      <c r="B46" s="27"/>
      <c r="C46" s="27"/>
      <c r="D46" s="27"/>
      <c r="E46" s="27"/>
      <c r="F46" s="27"/>
      <c r="G46" s="41"/>
      <c r="H46" s="12"/>
      <c r="I46" s="12"/>
    </row>
    <row r="47" spans="2:9">
      <c r="B47" s="27"/>
      <c r="C47" s="27"/>
      <c r="D47" s="27"/>
      <c r="E47" s="27"/>
      <c r="F47" s="27"/>
      <c r="G47" s="41"/>
      <c r="H47" s="12"/>
      <c r="I47" s="12"/>
    </row>
    <row r="48" spans="2:9">
      <c r="B48" s="12"/>
      <c r="C48" s="12"/>
      <c r="D48" s="12"/>
      <c r="E48" s="12"/>
      <c r="F48" s="12"/>
      <c r="G48" s="41"/>
      <c r="H48" s="12"/>
      <c r="I48" s="12"/>
    </row>
    <row r="49" spans="2:9">
      <c r="B49" s="12"/>
      <c r="C49" s="12"/>
      <c r="D49" s="12"/>
      <c r="E49" s="12"/>
      <c r="F49" s="12"/>
      <c r="G49" s="41"/>
      <c r="H49" s="12"/>
      <c r="I49" s="12"/>
    </row>
    <row r="50" spans="2:9">
      <c r="B50" s="12"/>
      <c r="C50" s="12"/>
      <c r="D50" s="12"/>
      <c r="E50" s="12"/>
      <c r="F50" s="12"/>
      <c r="G50" s="41"/>
      <c r="H50" s="12"/>
      <c r="I50" s="12"/>
    </row>
    <row r="51" spans="2:9">
      <c r="B51" s="17"/>
      <c r="C51" s="17"/>
      <c r="D51" s="17"/>
      <c r="E51" s="17"/>
      <c r="F51" s="17"/>
      <c r="G51" s="40"/>
      <c r="H51" s="17"/>
      <c r="I51" s="17"/>
    </row>
    <row r="52" spans="2:9">
      <c r="B52" s="17"/>
      <c r="C52" s="17"/>
      <c r="D52" s="17"/>
      <c r="E52" s="17"/>
      <c r="F52" s="17"/>
      <c r="G52" s="40"/>
      <c r="H52" s="17"/>
      <c r="I52" s="17"/>
    </row>
    <row r="53" spans="2:9">
      <c r="B53" s="17"/>
      <c r="C53" s="17"/>
      <c r="D53" s="17"/>
      <c r="E53" s="17"/>
      <c r="F53" s="17"/>
      <c r="G53" s="40"/>
      <c r="H53" s="17"/>
      <c r="I53" s="17"/>
    </row>
    <row r="54" spans="2:9">
      <c r="B54" s="17"/>
      <c r="C54" s="17"/>
      <c r="D54" s="17"/>
      <c r="E54" s="17"/>
      <c r="F54" s="17"/>
      <c r="G54" s="40"/>
      <c r="H54" s="17"/>
      <c r="I54" s="17"/>
    </row>
    <row r="55" spans="2:9">
      <c r="B55" s="17"/>
      <c r="C55" s="17"/>
      <c r="D55" s="17"/>
      <c r="E55" s="17"/>
      <c r="F55" s="17"/>
      <c r="G55" s="40"/>
      <c r="H55" s="17"/>
      <c r="I55" s="17"/>
    </row>
  </sheetData>
  <sheetProtection formatCells="0" formatColumns="0" formatRows="0" insertColumns="0" insertRows="0" insertHyperlinks="0" deleteColumns="0" deleteRows="0" selectLockedCells="1" sort="0" autoFilter="0" pivotTables="0"/>
  <mergeCells count="40">
    <mergeCell ref="B9:C9"/>
    <mergeCell ref="D9:F9"/>
    <mergeCell ref="B10:C10"/>
    <mergeCell ref="D10:F10"/>
    <mergeCell ref="B6:C6"/>
    <mergeCell ref="D6:F6"/>
    <mergeCell ref="B7:C7"/>
    <mergeCell ref="D7:F7"/>
    <mergeCell ref="B8:C8"/>
    <mergeCell ref="D8:F8"/>
    <mergeCell ref="B5:F5"/>
    <mergeCell ref="B1:B2"/>
    <mergeCell ref="B4:F4"/>
    <mergeCell ref="E1:F1"/>
    <mergeCell ref="E2:F2"/>
    <mergeCell ref="B11:C11"/>
    <mergeCell ref="D11:F11"/>
    <mergeCell ref="B13:C13"/>
    <mergeCell ref="D13:F13"/>
    <mergeCell ref="B16:C16"/>
    <mergeCell ref="D16:F16"/>
    <mergeCell ref="B12:C12"/>
    <mergeCell ref="D12:F12"/>
    <mergeCell ref="B14:C14"/>
    <mergeCell ref="D14:F14"/>
    <mergeCell ref="B15:C15"/>
    <mergeCell ref="D15:F15"/>
    <mergeCell ref="D17:F17"/>
    <mergeCell ref="B24:F24"/>
    <mergeCell ref="B25:F25"/>
    <mergeCell ref="B27:F27"/>
    <mergeCell ref="B28:F28"/>
    <mergeCell ref="B18:C18"/>
    <mergeCell ref="D18:F18"/>
    <mergeCell ref="B20:F20"/>
    <mergeCell ref="B21:F21"/>
    <mergeCell ref="B23:F23"/>
    <mergeCell ref="B22:F22"/>
    <mergeCell ref="B19:F19"/>
    <mergeCell ref="B17:C17"/>
  </mergeCells>
  <conditionalFormatting sqref="B22">
    <cfRule type="cellIs" dxfId="849" priority="130" operator="equal">
      <formula>"sehr hoher Schutz"</formula>
    </cfRule>
    <cfRule type="cellIs" dxfId="848" priority="131" operator="equal">
      <formula>"hoher Schutz"</formula>
    </cfRule>
    <cfRule type="cellIs" dxfId="847" priority="132" operator="equal">
      <formula>"IT-Grundschutz"</formula>
    </cfRule>
  </conditionalFormatting>
  <conditionalFormatting sqref="D18 D12">
    <cfRule type="cellIs" dxfId="846" priority="121" stopIfTrue="1" operator="equal">
      <formula>"Spezielle Anforderungen"</formula>
    </cfRule>
    <cfRule type="cellIs" dxfId="845" priority="122" stopIfTrue="1" operator="equal">
      <formula>"Keine speziellen Anforderungen"</formula>
    </cfRule>
  </conditionalFormatting>
  <conditionalFormatting sqref="D11:D12">
    <cfRule type="cellIs" dxfId="844" priority="19" stopIfTrue="1" operator="equal">
      <formula>"Spezielle Anforderungen"</formula>
    </cfRule>
    <cfRule type="cellIs" dxfId="843" priority="20" stopIfTrue="1" operator="equal">
      <formula>"Keine speziellen Anforderungen"</formula>
    </cfRule>
  </conditionalFormatting>
  <conditionalFormatting sqref="D13">
    <cfRule type="cellIs" dxfId="842" priority="13" stopIfTrue="1" operator="equal">
      <formula>"Spezielle Anforderungen"</formula>
    </cfRule>
    <cfRule type="cellIs" dxfId="841" priority="14" stopIfTrue="1" operator="equal">
      <formula>"Keine speziellen Anforderungen"</formula>
    </cfRule>
  </conditionalFormatting>
  <conditionalFormatting sqref="D16:D17">
    <cfRule type="cellIs" dxfId="840" priority="11" stopIfTrue="1" operator="equal">
      <formula>"Spezielle Anforderungen"</formula>
    </cfRule>
    <cfRule type="cellIs" dxfId="839" priority="12" stopIfTrue="1" operator="equal">
      <formula>"Keine speziellen Anforderungen"</formula>
    </cfRule>
  </conditionalFormatting>
  <conditionalFormatting sqref="D16:D17">
    <cfRule type="cellIs" dxfId="838" priority="9" stopIfTrue="1" operator="equal">
      <formula>"Spezielle Anforderungen"</formula>
    </cfRule>
    <cfRule type="cellIs" dxfId="837" priority="10" stopIfTrue="1" operator="equal">
      <formula>"Keine speziellen Anforderungen"</formula>
    </cfRule>
  </conditionalFormatting>
  <conditionalFormatting sqref="D14">
    <cfRule type="cellIs" dxfId="836" priority="7" stopIfTrue="1" operator="equal">
      <formula>"Spezielle Anforderungen"</formula>
    </cfRule>
    <cfRule type="cellIs" dxfId="835" priority="8" stopIfTrue="1" operator="equal">
      <formula>"Keine speziellen Anforderungen"</formula>
    </cfRule>
  </conditionalFormatting>
  <conditionalFormatting sqref="D14">
    <cfRule type="cellIs" dxfId="834" priority="5" stopIfTrue="1" operator="equal">
      <formula>"Spezielle Anforderungen"</formula>
    </cfRule>
    <cfRule type="cellIs" dxfId="833" priority="6" stopIfTrue="1" operator="equal">
      <formula>"Keine speziellen Anforderungen"</formula>
    </cfRule>
  </conditionalFormatting>
  <conditionalFormatting sqref="D15">
    <cfRule type="cellIs" dxfId="832" priority="3" stopIfTrue="1" operator="equal">
      <formula>"Spezielle Anforderungen"</formula>
    </cfRule>
    <cfRule type="cellIs" dxfId="831" priority="4" stopIfTrue="1" operator="equal">
      <formula>"Keine speziellen Anforderungen"</formula>
    </cfRule>
  </conditionalFormatting>
  <conditionalFormatting sqref="D15">
    <cfRule type="cellIs" dxfId="830" priority="1" stopIfTrue="1" operator="equal">
      <formula>"Spezielle Anforderungen"</formula>
    </cfRule>
    <cfRule type="cellIs" dxfId="829" priority="2" stopIfTrue="1" operator="equal">
      <formula>"Keine speziellen Anforderungen"</formula>
    </cfRule>
  </conditionalFormatting>
  <dataValidations count="1">
    <dataValidation type="list" allowBlank="1" showInputMessage="1" showErrorMessage="1" sqref="D10:F10" xr:uid="{FB756F82-86AC-4A01-8818-31F385CBF3D0}">
      <formula1>"Nicht klassifiziert, Intern, Vertraulich, Geheim"</formula1>
    </dataValidation>
  </dataValidations>
  <pageMargins left="0.70866141732283472" right="0.70866141732283472" top="0.74803149606299213" bottom="0.74803149606299213" header="0.31496062992125984" footer="0.31496062992125984"/>
  <pageSetup paperSize="9" scale="68" fitToHeight="0" orientation="portrait" r:id="rId1"/>
  <headerFooter alignWithMargins="0">
    <oddHeader>&amp;L&amp;"Arial,Kursiv"&amp;12&amp;A&amp;C&amp;"Arial,Fett"&amp;14Schutzbedarfsanalyse&amp;R&amp;12P041-Hi01</oddHeader>
    <oddFooter>&amp;L&amp;F&amp;R&amp;P/&amp;N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E64DD-2C9B-43A7-908B-80A29D325D4A}">
  <sheetPr>
    <pageSetUpPr fitToPage="1"/>
  </sheetPr>
  <dimension ref="A1:F29"/>
  <sheetViews>
    <sheetView zoomScale="115" zoomScaleNormal="115" workbookViewId="0">
      <selection activeCell="A17" sqref="A17:XFD18"/>
    </sheetView>
  </sheetViews>
  <sheetFormatPr baseColWidth="10" defaultColWidth="11.42578125" defaultRowHeight="12.75"/>
  <cols>
    <col min="1" max="1" width="11.42578125" style="23"/>
    <col min="2" max="2" width="48.5703125" style="17" customWidth="1"/>
    <col min="3" max="3" width="26" style="17" customWidth="1"/>
    <col min="4" max="4" width="23.85546875" style="17" customWidth="1"/>
    <col min="5" max="5" width="35.85546875" style="17" customWidth="1"/>
    <col min="6" max="16384" width="11.42578125" style="17"/>
  </cols>
  <sheetData>
    <row r="1" spans="1:6" ht="56.45" customHeight="1">
      <c r="B1" s="139"/>
      <c r="C1" s="19"/>
      <c r="D1" s="140" t="str">
        <f>'1. Deckblatt - Informationen'!D8</f>
        <v>Departement</v>
      </c>
      <c r="E1" s="140"/>
      <c r="F1" s="75"/>
    </row>
    <row r="2" spans="1:6" ht="21.6" customHeight="1">
      <c r="B2" s="139"/>
      <c r="C2" s="19"/>
      <c r="D2" s="96" t="str">
        <f>'1. Deckblatt - Informationen'!D9</f>
        <v>Bundesamt</v>
      </c>
      <c r="E2" s="98"/>
    </row>
    <row r="3" spans="1:6" ht="15">
      <c r="B3" s="43" t="str">
        <f>IF(ISBLANK('1. Deckblatt - Informationen'!D6),"",'1. Deckblatt - Informationen'!D6)</f>
        <v>Schutzobjektname</v>
      </c>
      <c r="C3" s="14" t="str">
        <f>'1. Deckblatt - Informationen'!D3</f>
        <v>Version: P041-Hi01_V5.0</v>
      </c>
      <c r="D3" s="16"/>
      <c r="E3" s="42" t="str">
        <f>'1. Deckblatt - Informationen'!D10</f>
        <v>Nicht klassifiziert</v>
      </c>
    </row>
    <row r="4" spans="1:6" ht="14.25">
      <c r="B4" s="1"/>
      <c r="C4" s="7"/>
      <c r="D4" s="7"/>
      <c r="E4" s="7"/>
    </row>
    <row r="5" spans="1:6" s="25" customFormat="1" ht="51">
      <c r="A5" s="26"/>
      <c r="B5" s="24" t="s">
        <v>54</v>
      </c>
      <c r="C5" s="24" t="s">
        <v>91</v>
      </c>
      <c r="D5" s="24" t="s">
        <v>68</v>
      </c>
      <c r="E5" s="24" t="s">
        <v>69</v>
      </c>
    </row>
    <row r="6" spans="1:6" ht="16.5" customHeight="1">
      <c r="B6" s="83"/>
      <c r="C6" s="85"/>
      <c r="D6" s="83"/>
      <c r="E6" s="86"/>
    </row>
    <row r="7" spans="1:6" ht="16.5" customHeight="1">
      <c r="B7" s="83"/>
      <c r="C7" s="85"/>
      <c r="D7" s="83"/>
      <c r="E7" s="86"/>
    </row>
    <row r="8" spans="1:6" ht="16.5" customHeight="1">
      <c r="B8" s="83"/>
      <c r="C8" s="85"/>
      <c r="D8" s="83"/>
      <c r="E8" s="86"/>
    </row>
    <row r="9" spans="1:6" ht="16.5" customHeight="1">
      <c r="B9" s="83"/>
      <c r="C9" s="85"/>
      <c r="D9" s="83"/>
      <c r="E9" s="86"/>
    </row>
    <row r="10" spans="1:6" ht="16.5" customHeight="1">
      <c r="B10" s="83"/>
      <c r="C10" s="85"/>
      <c r="D10" s="83"/>
      <c r="E10" s="86"/>
    </row>
    <row r="11" spans="1:6" ht="16.5" customHeight="1">
      <c r="B11" s="83"/>
      <c r="C11" s="85"/>
      <c r="D11" s="83"/>
      <c r="E11" s="86"/>
    </row>
    <row r="12" spans="1:6" ht="16.5" customHeight="1">
      <c r="B12" s="83"/>
      <c r="C12" s="85"/>
      <c r="D12" s="84"/>
      <c r="E12" s="86"/>
    </row>
    <row r="13" spans="1:6" ht="16.5" customHeight="1">
      <c r="B13" s="30"/>
      <c r="C13" s="85"/>
      <c r="D13" s="30"/>
      <c r="E13" s="86"/>
    </row>
    <row r="14" spans="1:6" ht="16.5" customHeight="1">
      <c r="B14" s="30"/>
      <c r="C14" s="85"/>
      <c r="D14" s="30"/>
      <c r="E14" s="86"/>
    </row>
    <row r="15" spans="1:6" ht="16.5" customHeight="1">
      <c r="B15" s="30"/>
      <c r="C15" s="85"/>
      <c r="D15" s="30"/>
      <c r="E15" s="86"/>
    </row>
    <row r="16" spans="1:6">
      <c r="C16" s="22"/>
    </row>
    <row r="17" spans="2:5" ht="26.25" hidden="1" thickBot="1">
      <c r="B17" s="44"/>
      <c r="C17" s="52" t="str">
        <f>IF(C18&gt;=3,"Geheim",
IF(C18=2,"Vertraulich",
IF(C18=1,"Intern","Nicht Klassifiziert")))</f>
        <v>Nicht Klassifiziert</v>
      </c>
      <c r="D17" s="45"/>
      <c r="E17" s="69" t="str">
        <f>IF(IFERROR(FIND("ergibt hohe Risiken",_xlfn.CONCAT(E6:E15)) &gt; 0,0),"Hohe Risiken","Keine Hohen Risiken oder Keine Personendaten")</f>
        <v>Keine Hohen Risiken oder Keine Personendaten</v>
      </c>
    </row>
    <row r="18" spans="2:5" hidden="1">
      <c r="C18" s="17">
        <f>IF(IFERROR(FIND("Geheim",_xlfn.CONCAT(C6:C15))&gt;0,0),3,
IF(IFERROR(FIND("Vertraulich",_xlfn.CONCAT(C6:C15))&gt;0,0),2,
IF(IFERROR(FIND("Intern",_xlfn.CONCAT(C6:C15))&gt;0,0),1,0)))</f>
        <v>0</v>
      </c>
      <c r="E18" s="17">
        <f>IF(IFERROR(FIND("ergibt hohe Risiken",_xlfn.CONCAT(E6:E15)) &gt; 0,0),2,0)</f>
        <v>0</v>
      </c>
    </row>
    <row r="19" spans="2:5">
      <c r="C19" s="22" t="s">
        <v>38</v>
      </c>
    </row>
    <row r="29" spans="2:5" ht="6.75" customHeight="1"/>
  </sheetData>
  <mergeCells count="2">
    <mergeCell ref="B1:B2"/>
    <mergeCell ref="D1:E1"/>
  </mergeCells>
  <conditionalFormatting sqref="E6">
    <cfRule type="cellIs" dxfId="828" priority="85" stopIfTrue="1" operator="equal">
      <formula>"Keine Personendaten"</formula>
    </cfRule>
    <cfRule type="cellIs" dxfId="827" priority="86" stopIfTrue="1" operator="equal">
      <formula>"Personendaten werden bearbeitet - Risikovorprüfung ergibt kein hohes Risiko"</formula>
    </cfRule>
    <cfRule type="cellIs" dxfId="826" priority="87" stopIfTrue="1" operator="equal">
      <formula>"Personendaten werden bearbeitet - Risikovorprüfung ergibt hohe Risiken"</formula>
    </cfRule>
  </conditionalFormatting>
  <conditionalFormatting sqref="E7">
    <cfRule type="cellIs" dxfId="825" priority="82" stopIfTrue="1" operator="equal">
      <formula>"Keine Personendaten"</formula>
    </cfRule>
    <cfRule type="cellIs" dxfId="824" priority="83" stopIfTrue="1" operator="equal">
      <formula>"Personendaten werden bearbeitet - Risikovorprüfung ergibt kein hohes Risiko"</formula>
    </cfRule>
    <cfRule type="cellIs" dxfId="823" priority="84" stopIfTrue="1" operator="equal">
      <formula>"Personendaten werden bearbeitet - Risikovorprüfung ergibt hohe Risiken"</formula>
    </cfRule>
  </conditionalFormatting>
  <conditionalFormatting sqref="E8:E15">
    <cfRule type="cellIs" dxfId="822" priority="79" stopIfTrue="1" operator="equal">
      <formula>"Keine Personendaten"</formula>
    </cfRule>
    <cfRule type="cellIs" dxfId="821" priority="80" stopIfTrue="1" operator="equal">
      <formula>"Personendaten werden bearbeitet - Risikovorprüfung ergibt kein hohes Risiko"</formula>
    </cfRule>
    <cfRule type="cellIs" dxfId="820" priority="81" stopIfTrue="1" operator="equal">
      <formula>"Personendaten werden bearbeitet - Risikovorprüfung ergibt hohe Risiken"</formula>
    </cfRule>
  </conditionalFormatting>
  <conditionalFormatting sqref="E6:E15">
    <cfRule type="cellIs" dxfId="819" priority="78" stopIfTrue="1" operator="equal">
      <formula>""</formula>
    </cfRule>
  </conditionalFormatting>
  <conditionalFormatting sqref="C6:C15">
    <cfRule type="cellIs" dxfId="818" priority="28" operator="equal">
      <formula>"Klassifizierung: Geheim"</formula>
    </cfRule>
    <cfRule type="cellIs" dxfId="817" priority="30" operator="equal">
      <formula>"Klassifizierung: VERTRAULICH"</formula>
    </cfRule>
    <cfRule type="cellIs" dxfId="816" priority="35" operator="equal">
      <formula>"Klassifizierung: INTERN"</formula>
    </cfRule>
    <cfRule type="cellIs" dxfId="815" priority="36" operator="equal">
      <formula>"Nicht klassifiziert"</formula>
    </cfRule>
    <cfRule type="expression" dxfId="814" priority="38">
      <formula>""</formula>
    </cfRule>
  </conditionalFormatting>
  <conditionalFormatting sqref="C17">
    <cfRule type="expression" dxfId="813" priority="31">
      <formula>C17="Geheim"</formula>
    </cfRule>
    <cfRule type="expression" dxfId="812" priority="32">
      <formula>C17="Vertraulich"</formula>
    </cfRule>
    <cfRule type="expression" dxfId="811" priority="33">
      <formula>C17="Intern"</formula>
    </cfRule>
    <cfRule type="expression" dxfId="810" priority="34">
      <formula>C17="Nicht klassifiziert"</formula>
    </cfRule>
  </conditionalFormatting>
  <conditionalFormatting sqref="E7">
    <cfRule type="cellIs" dxfId="809" priority="25" stopIfTrue="1" operator="equal">
      <formula>"Keine Personendaten"</formula>
    </cfRule>
    <cfRule type="cellIs" dxfId="808" priority="26" stopIfTrue="1" operator="equal">
      <formula>"Personendaten werden bearbeitet - Risikovorprüfung ergibt kein hohes Risiko"</formula>
    </cfRule>
    <cfRule type="cellIs" dxfId="807" priority="27" stopIfTrue="1" operator="equal">
      <formula>"Personendaten werden bearbeitet - Risikovorprüfung ergibt hohe Risiken"</formula>
    </cfRule>
  </conditionalFormatting>
  <conditionalFormatting sqref="E8">
    <cfRule type="cellIs" dxfId="806" priority="22" stopIfTrue="1" operator="equal">
      <formula>"Keine Personendaten"</formula>
    </cfRule>
    <cfRule type="cellIs" dxfId="805" priority="23" stopIfTrue="1" operator="equal">
      <formula>"Personendaten werden bearbeitet - Risikovorprüfung ergibt kein hohes Risiko"</formula>
    </cfRule>
    <cfRule type="cellIs" dxfId="804" priority="24" stopIfTrue="1" operator="equal">
      <formula>"Personendaten werden bearbeitet - Risikovorprüfung ergibt hohe Risiken"</formula>
    </cfRule>
  </conditionalFormatting>
  <conditionalFormatting sqref="E8">
    <cfRule type="cellIs" dxfId="803" priority="19" stopIfTrue="1" operator="equal">
      <formula>"Keine Personendaten"</formula>
    </cfRule>
    <cfRule type="cellIs" dxfId="802" priority="20" stopIfTrue="1" operator="equal">
      <formula>"Personendaten werden bearbeitet - Risikovorprüfung ergibt kein hohes Risiko"</formula>
    </cfRule>
    <cfRule type="cellIs" dxfId="801" priority="21" stopIfTrue="1" operator="equal">
      <formula>"Personendaten werden bearbeitet - Risikovorprüfung ergibt hohe Risiken"</formula>
    </cfRule>
  </conditionalFormatting>
  <conditionalFormatting sqref="E9">
    <cfRule type="cellIs" dxfId="800" priority="16" stopIfTrue="1" operator="equal">
      <formula>"Keine Personendaten"</formula>
    </cfRule>
    <cfRule type="cellIs" dxfId="799" priority="17" stopIfTrue="1" operator="equal">
      <formula>"Personendaten werden bearbeitet - Risikovorprüfung ergibt kein hohes Risiko"</formula>
    </cfRule>
    <cfRule type="cellIs" dxfId="798" priority="18" stopIfTrue="1" operator="equal">
      <formula>"Personendaten werden bearbeitet - Risikovorprüfung ergibt hohe Risiken"</formula>
    </cfRule>
  </conditionalFormatting>
  <conditionalFormatting sqref="E9">
    <cfRule type="cellIs" dxfId="797" priority="13" stopIfTrue="1" operator="equal">
      <formula>"Keine Personendaten"</formula>
    </cfRule>
    <cfRule type="cellIs" dxfId="796" priority="14" stopIfTrue="1" operator="equal">
      <formula>"Personendaten werden bearbeitet - Risikovorprüfung ergibt kein hohes Risiko"</formula>
    </cfRule>
    <cfRule type="cellIs" dxfId="795" priority="15" stopIfTrue="1" operator="equal">
      <formula>"Personendaten werden bearbeitet - Risikovorprüfung ergibt hohe Risiken"</formula>
    </cfRule>
  </conditionalFormatting>
  <conditionalFormatting sqref="E10">
    <cfRule type="cellIs" dxfId="794" priority="10" stopIfTrue="1" operator="equal">
      <formula>"Keine Personendaten"</formula>
    </cfRule>
    <cfRule type="cellIs" dxfId="793" priority="11" stopIfTrue="1" operator="equal">
      <formula>"Personendaten werden bearbeitet - Risikovorprüfung ergibt kein hohes Risiko"</formula>
    </cfRule>
    <cfRule type="cellIs" dxfId="792" priority="12" stopIfTrue="1" operator="equal">
      <formula>"Personendaten werden bearbeitet - Risikovorprüfung ergibt hohe Risiken"</formula>
    </cfRule>
  </conditionalFormatting>
  <conditionalFormatting sqref="E10">
    <cfRule type="cellIs" dxfId="791" priority="7" stopIfTrue="1" operator="equal">
      <formula>"Keine Personendaten"</formula>
    </cfRule>
    <cfRule type="cellIs" dxfId="790" priority="8" stopIfTrue="1" operator="equal">
      <formula>"Personendaten werden bearbeitet - Risikovorprüfung ergibt kein hohes Risiko"</formula>
    </cfRule>
    <cfRule type="cellIs" dxfId="789" priority="9" stopIfTrue="1" operator="equal">
      <formula>"Personendaten werden bearbeitet - Risikovorprüfung ergibt hohe Risiken"</formula>
    </cfRule>
  </conditionalFormatting>
  <conditionalFormatting sqref="E11">
    <cfRule type="cellIs" dxfId="788" priority="4" stopIfTrue="1" operator="equal">
      <formula>"Keine Personendaten"</formula>
    </cfRule>
    <cfRule type="cellIs" dxfId="787" priority="5" stopIfTrue="1" operator="equal">
      <formula>"Personendaten werden bearbeitet - Risikovorprüfung ergibt kein hohes Risiko"</formula>
    </cfRule>
    <cfRule type="cellIs" dxfId="786" priority="6" stopIfTrue="1" operator="equal">
      <formula>"Personendaten werden bearbeitet - Risikovorprüfung ergibt hohe Risiken"</formula>
    </cfRule>
  </conditionalFormatting>
  <conditionalFormatting sqref="E12">
    <cfRule type="cellIs" dxfId="785" priority="1" stopIfTrue="1" operator="equal">
      <formula>"Keine Personendaten"</formula>
    </cfRule>
    <cfRule type="cellIs" dxfId="784" priority="2" stopIfTrue="1" operator="equal">
      <formula>"Personendaten werden bearbeitet - Risikovorprüfung ergibt kein hohes Risiko"</formula>
    </cfRule>
    <cfRule type="cellIs" dxfId="783" priority="3" stopIfTrue="1" operator="equal">
      <formula>"Personendaten werden bearbeitet - Risikovorprüfung ergibt hohe Risiken"</formula>
    </cfRule>
  </conditionalFormatting>
  <dataValidations disablePrompts="1" count="2">
    <dataValidation type="list" allowBlank="1" showInputMessage="1" showErrorMessage="1" sqref="E6:E15" xr:uid="{3461B87E-5210-44AE-86FB-14E9A2D1C77C}">
      <formula1>"Keine Personendaten, Personendaten werden bearbeitet - Risikovorprüfung ergibt kein hohes Risiko, Personendaten werden bearbeitet - Risikovorprüfung ergibt hohe Risiken"</formula1>
    </dataValidation>
    <dataValidation type="list" allowBlank="1" showInputMessage="1" showErrorMessage="1" sqref="C6:C15" xr:uid="{13334075-1457-4A3E-A9E9-2CC327F161E2}">
      <formula1>"Nicht bekannt, Nicht klassifiziert, Klassifizierung: Intern, Klassifizierung: Vertraulich, Klassifizierung: Geheim"</formula1>
    </dataValidation>
  </dataValidations>
  <pageMargins left="0.7" right="0.7" top="0.78740157499999996" bottom="0.78740157499999996" header="0.3" footer="0.3"/>
  <pageSetup paperSize="9" scale="99" fitToHeight="0" orientation="landscape" r:id="rId1"/>
  <headerFooter>
    <oddHeader>&amp;L&amp;12&amp;A&amp;C&amp;"Arial,Fett"&amp;14Schutzbedarfsanalyse&amp;R&amp;12P041-Hi01</oddHeader>
  </headerFooter>
  <colBreaks count="1" manualBreakCount="1">
    <brk id="5" max="18"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2519-1D95-4664-A8CE-95FD99DF2701}">
  <sheetPr codeName="Tabelle7">
    <pageSetUpPr fitToPage="1"/>
  </sheetPr>
  <dimension ref="A1:G16"/>
  <sheetViews>
    <sheetView zoomScaleNormal="100" workbookViewId="0">
      <selection activeCell="F6" sqref="F6"/>
    </sheetView>
  </sheetViews>
  <sheetFormatPr baseColWidth="10" defaultRowHeight="12.75"/>
  <cols>
    <col min="1" max="1" width="11.42578125" style="23"/>
    <col min="2" max="2" width="48.5703125" customWidth="1"/>
    <col min="3" max="4" width="45.42578125" style="17" customWidth="1"/>
    <col min="5" max="5" width="45.42578125" customWidth="1"/>
    <col min="6" max="6" width="45.42578125" style="17" customWidth="1"/>
  </cols>
  <sheetData>
    <row r="1" spans="1:7" ht="50.45" customHeight="1">
      <c r="B1" s="139"/>
      <c r="C1" s="19"/>
      <c r="D1" s="19"/>
      <c r="F1" s="75" t="str">
        <f>'1. Deckblatt - Informationen'!D8</f>
        <v>Departement</v>
      </c>
      <c r="G1" s="75"/>
    </row>
    <row r="2" spans="1:7" ht="30.6" customHeight="1">
      <c r="B2" s="139"/>
      <c r="C2" s="19"/>
      <c r="D2" s="19"/>
      <c r="F2" s="68" t="str">
        <f>'1. Deckblatt - Informationen'!D9</f>
        <v>Bundesamt</v>
      </c>
      <c r="G2" s="17"/>
    </row>
    <row r="3" spans="1:7" ht="15">
      <c r="B3" s="43" t="str">
        <f>IF(ISBLANK('1. Deckblatt - Informationen'!D6),"",'1. Deckblatt - Informationen'!D6)</f>
        <v>Schutzobjektname</v>
      </c>
      <c r="C3" s="16"/>
      <c r="D3" s="14" t="str">
        <f>'1. Deckblatt - Informationen'!D3</f>
        <v>Version: P041-Hi01_V5.0</v>
      </c>
      <c r="F3" s="42" t="str">
        <f>'1. Deckblatt - Informationen'!D10</f>
        <v>Nicht klassifiziert</v>
      </c>
      <c r="G3" s="17"/>
    </row>
    <row r="4" spans="1:7" ht="15.75" thickBot="1">
      <c r="B4" s="1"/>
      <c r="C4" s="7"/>
      <c r="D4" s="7"/>
      <c r="E4" s="2"/>
      <c r="F4" s="7"/>
    </row>
    <row r="5" spans="1:7" s="59" customFormat="1" ht="54.75" customHeight="1" thickBot="1">
      <c r="A5" s="58"/>
      <c r="B5" s="60" t="s">
        <v>54</v>
      </c>
      <c r="C5" s="61" t="s">
        <v>55</v>
      </c>
      <c r="D5" s="61" t="s">
        <v>56</v>
      </c>
      <c r="E5" s="61" t="s">
        <v>57</v>
      </c>
      <c r="F5" s="62" t="s">
        <v>58</v>
      </c>
    </row>
    <row r="6" spans="1:7" s="57" customFormat="1" ht="24.75" customHeight="1" thickBot="1">
      <c r="A6" s="21"/>
      <c r="B6" s="87" t="str">
        <f>IF(ISBLANK('2. Informationsverzeichnis'!B6),"",'2. Informationsverzeichnis'!B6)</f>
        <v/>
      </c>
      <c r="C6" s="94"/>
      <c r="D6" s="94"/>
      <c r="E6" s="94"/>
      <c r="F6" s="94"/>
    </row>
    <row r="7" spans="1:7" s="57" customFormat="1" ht="24.75" customHeight="1" thickBot="1">
      <c r="A7" s="21"/>
      <c r="B7" s="88" t="str">
        <f>IF(ISBLANK('2. Informationsverzeichnis'!B7),"",'2. Informationsverzeichnis'!B7)</f>
        <v/>
      </c>
      <c r="C7" s="198"/>
      <c r="D7" s="94"/>
      <c r="E7" s="94"/>
      <c r="F7" s="94"/>
    </row>
    <row r="8" spans="1:7" s="57" customFormat="1" ht="24.75" customHeight="1" thickBot="1">
      <c r="A8" s="21"/>
      <c r="B8" s="88" t="str">
        <f>IF(ISBLANK('2. Informationsverzeichnis'!B8),"",'2. Informationsverzeichnis'!B8)</f>
        <v/>
      </c>
      <c r="C8" s="198"/>
      <c r="D8" s="94"/>
      <c r="E8" s="94"/>
      <c r="F8" s="94"/>
    </row>
    <row r="9" spans="1:7" s="57" customFormat="1" ht="24.75" customHeight="1" thickBot="1">
      <c r="A9" s="21"/>
      <c r="B9" s="88" t="str">
        <f>IF(ISBLANK('2. Informationsverzeichnis'!B9),"",'2. Informationsverzeichnis'!B9)</f>
        <v/>
      </c>
      <c r="C9" s="94"/>
      <c r="D9" s="94"/>
      <c r="E9" s="94"/>
      <c r="F9" s="94"/>
    </row>
    <row r="10" spans="1:7" s="57" customFormat="1" ht="24.75" customHeight="1" thickBot="1">
      <c r="A10" s="21"/>
      <c r="B10" s="88" t="str">
        <f>IF(ISBLANK('2. Informationsverzeichnis'!B10),"",'2. Informationsverzeichnis'!B10)</f>
        <v/>
      </c>
      <c r="C10" s="94"/>
      <c r="D10" s="94"/>
      <c r="E10" s="94"/>
      <c r="F10" s="94"/>
    </row>
    <row r="11" spans="1:7" s="57" customFormat="1" ht="24.75" customHeight="1" thickBot="1">
      <c r="A11" s="21"/>
      <c r="B11" s="88" t="str">
        <f>IF(ISBLANK('2. Informationsverzeichnis'!B11),"",'2. Informationsverzeichnis'!B11)</f>
        <v/>
      </c>
      <c r="C11" s="94"/>
      <c r="D11" s="94"/>
      <c r="E11" s="94"/>
      <c r="F11" s="94"/>
    </row>
    <row r="12" spans="1:7" s="57" customFormat="1" ht="24.75" customHeight="1" thickBot="1">
      <c r="A12" s="21"/>
      <c r="B12" s="88" t="str">
        <f>IF(ISBLANK('2. Informationsverzeichnis'!B12),"",'2. Informationsverzeichnis'!B12)</f>
        <v/>
      </c>
      <c r="C12" s="94"/>
      <c r="D12" s="94"/>
      <c r="E12" s="94"/>
      <c r="F12" s="94"/>
    </row>
    <row r="13" spans="1:7" s="57" customFormat="1" ht="24.75" customHeight="1" thickBot="1">
      <c r="A13" s="65"/>
      <c r="B13" s="88" t="str">
        <f>IF(ISBLANK('2. Informationsverzeichnis'!B13),"",'2. Informationsverzeichnis'!B13)</f>
        <v/>
      </c>
      <c r="C13" s="89"/>
      <c r="D13" s="89"/>
      <c r="E13" s="89"/>
      <c r="F13" s="90"/>
    </row>
    <row r="14" spans="1:7" s="57" customFormat="1" ht="24.75" customHeight="1" thickBot="1">
      <c r="A14" s="65"/>
      <c r="B14" s="88" t="str">
        <f>IF(ISBLANK('2. Informationsverzeichnis'!B14),"",'2. Informationsverzeichnis'!B14)</f>
        <v/>
      </c>
      <c r="C14" s="89"/>
      <c r="D14" s="89"/>
      <c r="E14" s="89"/>
      <c r="F14" s="90"/>
    </row>
    <row r="15" spans="1:7" s="57" customFormat="1" ht="24.75" customHeight="1" thickBot="1">
      <c r="A15" s="21"/>
      <c r="B15" s="91" t="str">
        <f>IF(ISBLANK('2. Informationsverzeichnis'!B15),"",'2. Informationsverzeichnis'!B15)</f>
        <v/>
      </c>
      <c r="C15" s="92"/>
      <c r="D15" s="92"/>
      <c r="E15" s="92"/>
      <c r="F15" s="93"/>
    </row>
    <row r="16" spans="1:7">
      <c r="C16" s="55"/>
      <c r="D16" s="56"/>
      <c r="E16" s="56"/>
      <c r="F16" s="56"/>
    </row>
  </sheetData>
  <mergeCells count="1">
    <mergeCell ref="B1:B2"/>
  </mergeCells>
  <conditionalFormatting sqref="E4">
    <cfRule type="cellIs" dxfId="782" priority="31" operator="equal">
      <formula>"GEHEIM"</formula>
    </cfRule>
    <cfRule type="cellIs" dxfId="781" priority="32" operator="equal">
      <formula>"INTERN"</formula>
    </cfRule>
    <cfRule type="cellIs" dxfId="780" priority="33" operator="equal">
      <formula>"VERTRAULICH"</formula>
    </cfRule>
  </conditionalFormatting>
  <pageMargins left="0.7" right="0.7" top="0.78740157499999996" bottom="0.78740157499999996" header="0.3" footer="0.3"/>
  <pageSetup paperSize="9" scale="58" fitToHeight="0" orientation="landscape" r:id="rId1"/>
  <headerFooter>
    <oddHeader>&amp;L&amp;12&amp;A&amp;C&amp;"Arial,Fett"&amp;14Schutzbedarfsanalyse&amp;R&amp;12P041-Hi01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C2F04-B6A9-4B4D-9595-C3066FFC535C}">
  <sheetPr codeName="Tabelle4">
    <pageSetUpPr fitToPage="1"/>
  </sheetPr>
  <dimension ref="A1:L47"/>
  <sheetViews>
    <sheetView zoomScaleNormal="100" workbookViewId="0">
      <selection activeCell="G1" sqref="G1:J1048576"/>
    </sheetView>
  </sheetViews>
  <sheetFormatPr baseColWidth="10" defaultRowHeight="12.75"/>
  <cols>
    <col min="1" max="1" width="5.85546875" customWidth="1"/>
    <col min="2" max="2" width="138.28515625" style="27" customWidth="1"/>
    <col min="3" max="3" width="21.42578125" style="11" customWidth="1"/>
    <col min="4" max="4" width="19.28515625" style="20" customWidth="1"/>
    <col min="5" max="5" width="17.85546875" style="20" customWidth="1"/>
    <col min="6" max="6" width="19" style="20" customWidth="1"/>
    <col min="7" max="7" width="19" hidden="1" customWidth="1"/>
    <col min="8" max="8" width="17.28515625" style="17" hidden="1" customWidth="1"/>
    <col min="9" max="9" width="17.5703125" style="17" hidden="1" customWidth="1"/>
    <col min="10" max="10" width="20.7109375" style="17" hidden="1" customWidth="1"/>
  </cols>
  <sheetData>
    <row r="1" spans="1:10" s="17" customFormat="1" ht="50.45" customHeight="1">
      <c r="A1" s="23"/>
      <c r="B1" s="139"/>
      <c r="C1" s="67"/>
      <c r="D1" s="67"/>
      <c r="E1" s="140" t="str">
        <f>'1. Deckblatt - Informationen'!D8</f>
        <v>Departement</v>
      </c>
      <c r="F1" s="140"/>
      <c r="G1" s="75"/>
    </row>
    <row r="2" spans="1:10" s="17" customFormat="1" ht="30.6" customHeight="1">
      <c r="A2" s="23"/>
      <c r="B2" s="139"/>
      <c r="C2" s="67"/>
      <c r="D2" s="67"/>
      <c r="E2" s="140" t="str">
        <f>'1. Deckblatt - Informationen'!D9</f>
        <v>Bundesamt</v>
      </c>
      <c r="F2" s="140"/>
    </row>
    <row r="3" spans="1:10" s="17" customFormat="1" ht="15">
      <c r="A3" s="23"/>
      <c r="B3" s="43" t="str">
        <f>IF(ISBLANK('1. Deckblatt - Informationen'!D6),"",'1. Deckblatt - Informationen'!D6)</f>
        <v>Schutzobjektname</v>
      </c>
      <c r="C3" s="76"/>
      <c r="D3" s="14" t="str">
        <f>'1. Deckblatt - Informationen'!D3</f>
        <v>Version: P041-Hi01_V5.0</v>
      </c>
      <c r="F3" s="42" t="str">
        <f>'1. Deckblatt - Informationen'!D10</f>
        <v>Nicht klassifiziert</v>
      </c>
    </row>
    <row r="4" spans="1:10" ht="22.5" customHeight="1">
      <c r="C4" s="20"/>
    </row>
    <row r="5" spans="1:10" s="50" customFormat="1" ht="38.25">
      <c r="B5" s="48" t="s">
        <v>59</v>
      </c>
      <c r="C5" s="49" t="s">
        <v>85</v>
      </c>
      <c r="D5" s="49" t="s">
        <v>86</v>
      </c>
      <c r="E5" s="49" t="s">
        <v>87</v>
      </c>
      <c r="F5" s="49" t="s">
        <v>88</v>
      </c>
      <c r="G5" s="48" t="s">
        <v>74</v>
      </c>
      <c r="H5" s="48" t="s">
        <v>75</v>
      </c>
      <c r="I5" s="48" t="s">
        <v>76</v>
      </c>
      <c r="J5" s="48" t="s">
        <v>77</v>
      </c>
    </row>
    <row r="6" spans="1:10" ht="25.5">
      <c r="B6" s="46" t="s">
        <v>14</v>
      </c>
      <c r="C6" s="10" t="s">
        <v>13</v>
      </c>
      <c r="D6" s="10" t="s">
        <v>13</v>
      </c>
      <c r="E6" s="10" t="s">
        <v>13</v>
      </c>
      <c r="F6" s="10" t="s">
        <v>13</v>
      </c>
      <c r="G6" s="8" t="str">
        <f>IF(COUNTIF(C6:C6, "Trifft zu") &gt; 0, "Art. 20 lit. a ISV; ", "")</f>
        <v/>
      </c>
      <c r="H6" s="8" t="str">
        <f>IF(COUNTIF(D6:D6, "Trifft zu") &gt; 0, "Art. 20 lit. a ISV; ", "")</f>
        <v/>
      </c>
      <c r="I6" s="8" t="str">
        <f>IF(COUNTIF(E6:E6, "Trifft zu") &gt; 0, "Art. 20 lit. a ISV; ", "")</f>
        <v/>
      </c>
      <c r="J6" s="8" t="str">
        <f>IF(COUNTIF(F6:F6, "Trifft zu") &gt; 0, "Art. 20 lit. a ISV; ", "")</f>
        <v/>
      </c>
    </row>
    <row r="7" spans="1:10" ht="25.5">
      <c r="B7" s="46" t="s">
        <v>22</v>
      </c>
      <c r="C7" s="10" t="s">
        <v>13</v>
      </c>
      <c r="D7" s="10" t="s">
        <v>13</v>
      </c>
      <c r="E7" s="10" t="s">
        <v>13</v>
      </c>
      <c r="F7" s="10" t="s">
        <v>13</v>
      </c>
      <c r="G7" s="8" t="str">
        <f>IF(COUNTIF(C7:C7, "Trifft zu") &gt; 0, "Art. 19 lit. a ISV; ", "")</f>
        <v/>
      </c>
      <c r="H7" s="8" t="str">
        <f>IF(COUNTIF(D7:D7, "Trifft zu") &gt; 0, "Art. 19 lit. a ISV; ", "")</f>
        <v/>
      </c>
      <c r="I7" s="8" t="str">
        <f>IF(COUNTIF(E7:E7, "Trifft zu") &gt; 0, "Art. 19 lit. a ISV; ", "")</f>
        <v/>
      </c>
      <c r="J7" s="8" t="str">
        <f>IF(COUNTIF(F7:F7, "Trifft zu") &gt; 0, "Art. 19 lit. a ISV; ", "")</f>
        <v/>
      </c>
    </row>
    <row r="8" spans="1:10" ht="14.25">
      <c r="B8" s="46" t="s">
        <v>30</v>
      </c>
      <c r="C8" s="10" t="s">
        <v>13</v>
      </c>
      <c r="D8" s="10" t="s">
        <v>13</v>
      </c>
      <c r="E8" s="10" t="s">
        <v>13</v>
      </c>
      <c r="F8" s="10" t="s">
        <v>13</v>
      </c>
      <c r="G8" s="8" t="str">
        <f>IF(COUNTIF(C8:C8, "Trifft zu") &gt; 0, "Art. 18 lit. a ISV; ", "")</f>
        <v/>
      </c>
      <c r="H8" s="8" t="str">
        <f>IF(COUNTIF(D8:D8, "Trifft zu") &gt; 0, "Art. 18 lit. a ISV; ", "")</f>
        <v/>
      </c>
      <c r="I8" s="8" t="str">
        <f>IF(COUNTIF(E8:E8, "Trifft zu") &gt; 0, "Art. 18 lit. a ISV; ", "")</f>
        <v/>
      </c>
      <c r="J8" s="8" t="str">
        <f>IF(COUNTIF(F8:F8, "Trifft zu") &gt; 0, "Art. 18 lit. a ISV; ", "")</f>
        <v/>
      </c>
    </row>
    <row r="9" spans="1:10" s="28" customFormat="1">
      <c r="B9" s="51"/>
      <c r="C9" s="142"/>
      <c r="D9" s="142"/>
      <c r="E9" s="142"/>
      <c r="F9" s="142"/>
      <c r="G9" s="142"/>
      <c r="H9" s="142"/>
      <c r="I9" s="142"/>
      <c r="J9" s="143"/>
    </row>
    <row r="10" spans="1:10" ht="25.5">
      <c r="B10" s="46" t="s">
        <v>15</v>
      </c>
      <c r="C10" s="10" t="s">
        <v>13</v>
      </c>
      <c r="D10" s="10" t="s">
        <v>13</v>
      </c>
      <c r="E10" s="10" t="s">
        <v>13</v>
      </c>
      <c r="F10" s="10" t="s">
        <v>13</v>
      </c>
      <c r="G10" s="8" t="str">
        <f>IF(COUNTIF(C10:C10, "Trifft zu") &gt; 0, "Art. 20 lit. b ISV; ", "")</f>
        <v/>
      </c>
      <c r="H10" s="8" t="str">
        <f>IF(COUNTIF(D10:D10, "Trifft zu") &gt; 0, "Art. 20 lit. b ISV; ", "")</f>
        <v/>
      </c>
      <c r="I10" s="8" t="str">
        <f>IF(COUNTIF(E10:E10, "Trifft zu") &gt; 0, "Art. 20 lit. b ISV; ", "")</f>
        <v/>
      </c>
      <c r="J10" s="8" t="str">
        <f>IF(COUNTIF(F10:F10, "Trifft zu") &gt; 0, "Art. 20 lit. b ISV; ", "")</f>
        <v/>
      </c>
    </row>
    <row r="11" spans="1:10" ht="25.5">
      <c r="B11" s="47" t="s">
        <v>23</v>
      </c>
      <c r="C11" s="10" t="s">
        <v>13</v>
      </c>
      <c r="D11" s="10" t="s">
        <v>13</v>
      </c>
      <c r="E11" s="10" t="s">
        <v>13</v>
      </c>
      <c r="F11" s="10" t="s">
        <v>13</v>
      </c>
      <c r="G11" s="8" t="str">
        <f>IF(COUNTIF(C11:C11, "Trifft zu") &gt; 0, "Art. 19 lit. b ISV; ", "")</f>
        <v/>
      </c>
      <c r="H11" s="8" t="str">
        <f>IF(COUNTIF(D11:D11, "Trifft zu") &gt; 0, "Art. 19 lit. b ISV; ", "")</f>
        <v/>
      </c>
      <c r="I11" s="8" t="str">
        <f>IF(COUNTIF(E11:E11, "Trifft zu") &gt; 0, "Art. 19 lit. b ISV; ", "")</f>
        <v/>
      </c>
      <c r="J11" s="8" t="str">
        <f>IF(COUNTIF(F11:F11, "Trifft zu") &gt; 0, "Art. 19 lit. b ISV; ", "")</f>
        <v/>
      </c>
    </row>
    <row r="12" spans="1:10" ht="25.5">
      <c r="B12" s="46" t="s">
        <v>31</v>
      </c>
      <c r="C12" s="10" t="s">
        <v>13</v>
      </c>
      <c r="D12" s="10" t="s">
        <v>13</v>
      </c>
      <c r="E12" s="10" t="s">
        <v>13</v>
      </c>
      <c r="F12" s="10" t="s">
        <v>13</v>
      </c>
      <c r="G12" s="8" t="str">
        <f>IF(COUNTIF(C12:C12, "Trifft zu") &gt; 0, "Art. 18 lit. b ISV; ", "")</f>
        <v/>
      </c>
      <c r="H12" s="8" t="str">
        <f>IF(COUNTIF(D12:D12, "Trifft zu") &gt; 0, "Art. 18 lit. b ISV; ", "")</f>
        <v/>
      </c>
      <c r="I12" s="8" t="str">
        <f>IF(COUNTIF(E12:E12, "Trifft zu") &gt; 0, "Art. 18 lit. b ISV; ", "")</f>
        <v/>
      </c>
      <c r="J12" s="8" t="str">
        <f>IF(COUNTIF(F12:F12, "Trifft zu") &gt; 0, "Art. 18 lit. b ISV; ", "")</f>
        <v/>
      </c>
    </row>
    <row r="13" spans="1:10" s="28" customFormat="1" ht="14.25">
      <c r="B13" s="51"/>
      <c r="C13" s="144"/>
      <c r="D13" s="145"/>
      <c r="E13" s="145"/>
      <c r="F13" s="145"/>
      <c r="G13" s="145"/>
      <c r="H13" s="145"/>
      <c r="I13" s="145"/>
      <c r="J13" s="146"/>
    </row>
    <row r="14" spans="1:10" ht="25.5">
      <c r="B14" s="46" t="s">
        <v>16</v>
      </c>
      <c r="C14" s="10" t="s">
        <v>13</v>
      </c>
      <c r="D14" s="10" t="s">
        <v>13</v>
      </c>
      <c r="E14" s="10" t="s">
        <v>13</v>
      </c>
      <c r="F14" s="10" t="s">
        <v>13</v>
      </c>
      <c r="G14" s="8" t="str">
        <f>IF(COUNTIF(C14:C14, "Trifft zu") &gt; 0, "Art. 20 lit. c ISV; ", "")</f>
        <v/>
      </c>
      <c r="H14" s="8" t="str">
        <f>IF(COUNTIF(D14:D14, "Trifft zu") &gt; 0, "Art. 20 lit. c ISV; ", "")</f>
        <v/>
      </c>
      <c r="I14" s="8" t="str">
        <f>IF(COUNTIF(E14:E14, "Trifft zu") &gt; 0, "Art. 20 lit. c ISV; ", "")</f>
        <v/>
      </c>
      <c r="J14" s="8" t="str">
        <f>IF(COUNTIF(F14:F14, "Trifft zu") &gt; 0, "Art. 20 lit. c ISV; ", "")</f>
        <v/>
      </c>
    </row>
    <row r="15" spans="1:10" ht="25.5">
      <c r="B15" s="46" t="s">
        <v>24</v>
      </c>
      <c r="C15" s="10" t="s">
        <v>13</v>
      </c>
      <c r="D15" s="10" t="s">
        <v>13</v>
      </c>
      <c r="E15" s="10" t="s">
        <v>13</v>
      </c>
      <c r="F15" s="10" t="s">
        <v>13</v>
      </c>
      <c r="G15" s="8" t="str">
        <f>IF(COUNTIF(C15:C15, "Trifft zu") &gt; 0, "Art. 19 lit. c ISV; ", "")</f>
        <v/>
      </c>
      <c r="H15" s="8" t="str">
        <f>IF(COUNTIF(D15:D15, "Trifft zu") &gt; 0, "Art. 19 lit. c ISV; ", "")</f>
        <v/>
      </c>
      <c r="I15" s="8" t="str">
        <f>IF(COUNTIF(E15:E15, "Trifft zu") &gt; 0, "Art. 19 lit. c ISV; ", "")</f>
        <v/>
      </c>
      <c r="J15" s="8" t="str">
        <f>IF(COUNTIF(F15:F15, "Trifft zu") &gt; 0, "Art. 19 lit. c ISV; ", "")</f>
        <v/>
      </c>
    </row>
    <row r="16" spans="1:10" s="28" customFormat="1">
      <c r="B16" s="141"/>
      <c r="C16" s="142"/>
      <c r="D16" s="142"/>
      <c r="E16" s="142"/>
      <c r="F16" s="142"/>
      <c r="G16" s="142"/>
      <c r="H16" s="142"/>
      <c r="I16" s="142"/>
      <c r="J16" s="143"/>
    </row>
    <row r="17" spans="2:10" ht="14.25" customHeight="1">
      <c r="B17" s="46" t="s">
        <v>17</v>
      </c>
      <c r="C17" s="10" t="s">
        <v>13</v>
      </c>
      <c r="D17" s="10" t="s">
        <v>13</v>
      </c>
      <c r="E17" s="10" t="s">
        <v>13</v>
      </c>
      <c r="F17" s="10" t="s">
        <v>13</v>
      </c>
      <c r="G17" s="8" t="str">
        <f>IF(COUNTIF(C17:C17, "Trifft zu") &gt; 0, "Art. 20 lit. d ISV; ", "")</f>
        <v/>
      </c>
      <c r="H17" s="8" t="str">
        <f>IF(COUNTIF(D17:D17, "Trifft zu") &gt; 0, "Art. 20 lit. d ISV; ", "")</f>
        <v/>
      </c>
      <c r="I17" s="8" t="str">
        <f>IF(COUNTIF(E17:E17, "Trifft zu") &gt; 0, "Art. 20 lit. d ISV; ", "")</f>
        <v/>
      </c>
      <c r="J17" s="8" t="str">
        <f>IF(COUNTIF(F17:F17, "Trifft zu") &gt; 0, "Art. 20 lit. d ISV; ", "")</f>
        <v/>
      </c>
    </row>
    <row r="18" spans="2:10" ht="14.25">
      <c r="B18" s="46" t="s">
        <v>25</v>
      </c>
      <c r="C18" s="10" t="s">
        <v>13</v>
      </c>
      <c r="D18" s="10" t="s">
        <v>13</v>
      </c>
      <c r="E18" s="10" t="s">
        <v>13</v>
      </c>
      <c r="F18" s="10" t="s">
        <v>13</v>
      </c>
      <c r="G18" s="8" t="str">
        <f>IF(COUNTIF(C18:C18, "Trifft zu") &gt; 0, "Art. 19 lit. d ISV; ", "")</f>
        <v/>
      </c>
      <c r="H18" s="8" t="str">
        <f>IF(COUNTIF(D18:D18, "Trifft zu") &gt; 0, "Art. 19 lit. d ISV; ", "")</f>
        <v/>
      </c>
      <c r="I18" s="8" t="str">
        <f>IF(COUNTIF(E18:E18, "Trifft zu") &gt; 0, "Art. 19 lit. d ISV; ", "")</f>
        <v/>
      </c>
      <c r="J18" s="8" t="str">
        <f>IF(COUNTIF(F18:F18, "Trifft zu") &gt; 0, "Art. 19 lit. d ISV; ", "")</f>
        <v/>
      </c>
    </row>
    <row r="19" spans="2:10" ht="14.25">
      <c r="B19" s="46" t="s">
        <v>32</v>
      </c>
      <c r="C19" s="10" t="s">
        <v>13</v>
      </c>
      <c r="D19" s="10" t="s">
        <v>13</v>
      </c>
      <c r="E19" s="10" t="s">
        <v>13</v>
      </c>
      <c r="F19" s="10" t="s">
        <v>13</v>
      </c>
      <c r="G19" s="8" t="str">
        <f>IF(COUNTIF(C19:C19, "Trifft zu") &gt; 0, "Art. 18 lit. c ISV; ", "")</f>
        <v/>
      </c>
      <c r="H19" s="8" t="str">
        <f>IF(COUNTIF(D19:D19, "Trifft zu") &gt; 0, "Art. 18 lit. c ISV; ", "")</f>
        <v/>
      </c>
      <c r="I19" s="8" t="str">
        <f>IF(COUNTIF(E19:E19, "Trifft zu") &gt; 0, "Art. 18 lit. c ISV; ", "")</f>
        <v/>
      </c>
      <c r="J19" s="8" t="str">
        <f>IF(COUNTIF(F19:F19, "Trifft zu") &gt; 0, "Art. 18 lit. c ISV; ", "")</f>
        <v/>
      </c>
    </row>
    <row r="20" spans="2:10" s="28" customFormat="1">
      <c r="B20" s="141"/>
      <c r="C20" s="142"/>
      <c r="D20" s="142"/>
      <c r="E20" s="142"/>
      <c r="F20" s="142"/>
      <c r="G20" s="142"/>
      <c r="H20" s="142"/>
      <c r="I20" s="142"/>
      <c r="J20" s="143"/>
    </row>
    <row r="21" spans="2:10" ht="14.25" customHeight="1">
      <c r="B21" s="46" t="s">
        <v>18</v>
      </c>
      <c r="C21" s="10" t="s">
        <v>13</v>
      </c>
      <c r="D21" s="10" t="s">
        <v>13</v>
      </c>
      <c r="E21" s="10" t="s">
        <v>13</v>
      </c>
      <c r="F21" s="10" t="s">
        <v>13</v>
      </c>
      <c r="G21" s="8" t="str">
        <f>IF(COUNTIF(C21:C21, "Trifft zu") &gt; 0, "Art. 20 lit. e ISV; ", "")</f>
        <v/>
      </c>
      <c r="H21" s="8" t="str">
        <f>IF(COUNTIF(D21:D21, "Trifft zu") &gt; 0, "Art. 20 lit. e ISV; ", "")</f>
        <v/>
      </c>
      <c r="I21" s="8" t="str">
        <f>IF(COUNTIF(E21:E21, "Trifft zu") &gt; 0, "Art. 20 lit. e ISV; ", "")</f>
        <v/>
      </c>
      <c r="J21" s="8" t="str">
        <f>IF(COUNTIF(F21:F21, "Trifft zu") &gt; 0, "Art. 20 lit. e ISV; ", "")</f>
        <v/>
      </c>
    </row>
    <row r="22" spans="2:10" ht="14.25">
      <c r="B22" s="46" t="s">
        <v>26</v>
      </c>
      <c r="C22" s="10" t="s">
        <v>13</v>
      </c>
      <c r="D22" s="10" t="s">
        <v>13</v>
      </c>
      <c r="E22" s="10" t="s">
        <v>13</v>
      </c>
      <c r="F22" s="10" t="s">
        <v>13</v>
      </c>
      <c r="G22" s="8" t="str">
        <f>IF(COUNTIF(C22:C22, "Trifft zu") &gt; 0, "Art. 19 lit. e ISV; ", "")</f>
        <v/>
      </c>
      <c r="H22" s="8" t="str">
        <f>IF(COUNTIF(D22:D22, "Trifft zu") &gt; 0, "Art. 19 lit. e ISV; ", "")</f>
        <v/>
      </c>
      <c r="I22" s="8" t="str">
        <f>IF(COUNTIF(E22:E22, "Trifft zu") &gt; 0, "Art. 19 lit. e ISV; ", "")</f>
        <v/>
      </c>
      <c r="J22" s="8" t="str">
        <f>IF(COUNTIF(F22:F22, "Trifft zu") &gt; 0, "Art. 19 lit. e ISV; ", "")</f>
        <v/>
      </c>
    </row>
    <row r="23" spans="2:10" ht="14.25">
      <c r="B23" s="46" t="s">
        <v>33</v>
      </c>
      <c r="C23" s="10" t="s">
        <v>13</v>
      </c>
      <c r="D23" s="10" t="s">
        <v>13</v>
      </c>
      <c r="E23" s="10" t="s">
        <v>13</v>
      </c>
      <c r="F23" s="10" t="s">
        <v>13</v>
      </c>
      <c r="G23" s="8" t="str">
        <f>IF(COUNTIF(C23:C23, "Trifft zu") &gt; 0, "Art. 18 lit. d ISV; ", "")</f>
        <v/>
      </c>
      <c r="H23" s="8" t="str">
        <f>IF(COUNTIF(D23:D23, "Trifft zu") &gt; 0, "Art. 18 lit. d ISV; ", "")</f>
        <v/>
      </c>
      <c r="I23" s="8" t="str">
        <f>IF(COUNTIF(E23:E23, "Trifft zu") &gt; 0, "Art. 18 lit. d ISV; ", "")</f>
        <v/>
      </c>
      <c r="J23" s="8" t="str">
        <f>IF(COUNTIF(F23:F23, "Trifft zu") &gt; 0, "Art. 18 lit. d ISV; ", "")</f>
        <v/>
      </c>
    </row>
    <row r="24" spans="2:10" s="28" customFormat="1">
      <c r="B24" s="141"/>
      <c r="C24" s="142"/>
      <c r="D24" s="142"/>
      <c r="E24" s="142"/>
      <c r="F24" s="142"/>
      <c r="G24" s="142"/>
      <c r="H24" s="142"/>
      <c r="I24" s="142"/>
      <c r="J24" s="143"/>
    </row>
    <row r="25" spans="2:10" ht="14.25" customHeight="1">
      <c r="B25" s="46" t="s">
        <v>19</v>
      </c>
      <c r="C25" s="10" t="s">
        <v>13</v>
      </c>
      <c r="D25" s="10" t="s">
        <v>13</v>
      </c>
      <c r="E25" s="10" t="s">
        <v>13</v>
      </c>
      <c r="F25" s="10" t="s">
        <v>13</v>
      </c>
      <c r="G25" s="8" t="str">
        <f>IF(COUNTIF(C25:C25, "Trifft zu") &gt; 0, "Art. 20 lit. f ISV; ", "")</f>
        <v/>
      </c>
      <c r="H25" s="8" t="str">
        <f>IF(COUNTIF(D25:D25, "Trifft zu") &gt; 0, "Art. 20 lit. f ISV; ", "")</f>
        <v/>
      </c>
      <c r="I25" s="8" t="str">
        <f>IF(COUNTIF(E25:E25, "Trifft zu") &gt; 0, "Art. 20 lit. f ISV; ", "")</f>
        <v/>
      </c>
      <c r="J25" s="8" t="str">
        <f>IF(COUNTIF(F25:F25, "Trifft zu") &gt; 0, "Art. 20 lit. f ISV; ", "")</f>
        <v/>
      </c>
    </row>
    <row r="26" spans="2:10" ht="14.25">
      <c r="B26" s="46" t="s">
        <v>27</v>
      </c>
      <c r="C26" s="10" t="s">
        <v>13</v>
      </c>
      <c r="D26" s="10" t="s">
        <v>13</v>
      </c>
      <c r="E26" s="10" t="s">
        <v>13</v>
      </c>
      <c r="F26" s="10" t="s">
        <v>13</v>
      </c>
      <c r="G26" s="8" t="str">
        <f>IF(COUNTIF(C26:C26, "Trifft zu") &gt; 0, "Art. 19 lit. f ISV; ", "")</f>
        <v/>
      </c>
      <c r="H26" s="8" t="str">
        <f>IF(COUNTIF(D26:D26, "Trifft zu") &gt; 0, "Art. 19 lit. f ISV; ", "")</f>
        <v/>
      </c>
      <c r="I26" s="8" t="str">
        <f>IF(COUNTIF(E26:E26, "Trifft zu") &gt; 0, "Art. 19 lit. f ISV; ", "")</f>
        <v/>
      </c>
      <c r="J26" s="8" t="str">
        <f>IF(COUNTIF(F26:F26, "Trifft zu") &gt; 0, "Art. 19 lit. f ISV; ", "")</f>
        <v/>
      </c>
    </row>
    <row r="27" spans="2:10" s="28" customFormat="1">
      <c r="B27" s="141"/>
      <c r="C27" s="142"/>
      <c r="D27" s="142"/>
      <c r="E27" s="142"/>
      <c r="F27" s="142"/>
      <c r="G27" s="142"/>
      <c r="H27" s="142"/>
      <c r="I27" s="142"/>
      <c r="J27" s="143"/>
    </row>
    <row r="28" spans="2:10" ht="25.5">
      <c r="B28" s="46" t="s">
        <v>20</v>
      </c>
      <c r="C28" s="10" t="s">
        <v>13</v>
      </c>
      <c r="D28" s="10" t="s">
        <v>13</v>
      </c>
      <c r="E28" s="10" t="s">
        <v>13</v>
      </c>
      <c r="F28" s="10" t="s">
        <v>13</v>
      </c>
      <c r="G28" s="8" t="str">
        <f>IF(COUNTIF(C28:C28, "Trifft zu") &gt; 0, "Art. 20 lit. g ISV; ", "")</f>
        <v/>
      </c>
      <c r="H28" s="8" t="str">
        <f>IF(COUNTIF(D28:D28, "Trifft zu") &gt; 0, "Art. 20 lit. g ISV; ", "")</f>
        <v/>
      </c>
      <c r="I28" s="8" t="str">
        <f>IF(COUNTIF(E28:E28, "Trifft zu") &gt; 0, "Art. 20 lit. g ISV; ", "")</f>
        <v/>
      </c>
      <c r="J28" s="8" t="str">
        <f>IF(COUNTIF(F28:F28, "Trifft zu") &gt; 0, "Art. 20 lit. g ISV; ", "")</f>
        <v/>
      </c>
    </row>
    <row r="29" spans="2:10" ht="25.5">
      <c r="B29" s="46" t="s">
        <v>28</v>
      </c>
      <c r="C29" s="10" t="s">
        <v>13</v>
      </c>
      <c r="D29" s="10" t="s">
        <v>13</v>
      </c>
      <c r="E29" s="10" t="s">
        <v>13</v>
      </c>
      <c r="F29" s="10" t="s">
        <v>13</v>
      </c>
      <c r="G29" s="8" t="str">
        <f>IF(COUNTIF(C29:C29, "Trifft zu") &gt; 0, "Art. 19 lit. a ISV; ", "")</f>
        <v/>
      </c>
      <c r="H29" s="8" t="str">
        <f>IF(COUNTIF(D29:D29, "Trifft zu") &gt; 0, "Art. 19 lit. a ISV; ", "")</f>
        <v/>
      </c>
      <c r="I29" s="8" t="str">
        <f>IF(COUNTIF(E29:E29, "Trifft zu") &gt; 0, "Art. 19 lit. a ISV; ", "")</f>
        <v/>
      </c>
      <c r="J29" s="8" t="str">
        <f>IF(COUNTIF(F29:F29, "Trifft zu") &gt; 0, "Art. 19 lit. a ISV; ", "")</f>
        <v/>
      </c>
    </row>
    <row r="30" spans="2:10" ht="14.25">
      <c r="B30" s="46" t="s">
        <v>34</v>
      </c>
      <c r="C30" s="10" t="s">
        <v>13</v>
      </c>
      <c r="D30" s="10" t="s">
        <v>13</v>
      </c>
      <c r="E30" s="10" t="s">
        <v>13</v>
      </c>
      <c r="F30" s="10" t="s">
        <v>13</v>
      </c>
      <c r="G30" s="8" t="str">
        <f>IF(COUNTIF(C30:C30, "Trifft zu") &gt; 0, "Art. 18 lit. e ISV; ", "")</f>
        <v/>
      </c>
      <c r="H30" s="8" t="str">
        <f>IF(COUNTIF(D30:D30, "Trifft zu") &gt; 0, "Art. 18 lit. e ISV; ", "")</f>
        <v/>
      </c>
      <c r="I30" s="8" t="str">
        <f>IF(COUNTIF(E30:E30, "Trifft zu") &gt; 0, "Art. 18 lit. e ISV; ", "")</f>
        <v/>
      </c>
      <c r="J30" s="8" t="str">
        <f>IF(COUNTIF(F30:F30, "Trifft zu") &gt; 0, "Art. 18 lit. e ISV; ", "")</f>
        <v/>
      </c>
    </row>
    <row r="31" spans="2:10" s="28" customFormat="1">
      <c r="B31" s="141"/>
      <c r="C31" s="142"/>
      <c r="D31" s="142"/>
      <c r="E31" s="142"/>
      <c r="F31" s="142"/>
      <c r="G31" s="142"/>
      <c r="H31" s="142"/>
      <c r="I31" s="142"/>
      <c r="J31" s="143"/>
    </row>
    <row r="32" spans="2:10" ht="14.25" customHeight="1">
      <c r="B32" s="46" t="s">
        <v>21</v>
      </c>
      <c r="C32" s="10" t="s">
        <v>13</v>
      </c>
      <c r="D32" s="10" t="s">
        <v>13</v>
      </c>
      <c r="E32" s="10" t="s">
        <v>13</v>
      </c>
      <c r="F32" s="10" t="s">
        <v>13</v>
      </c>
      <c r="G32" s="8" t="str">
        <f>IF(COUNTIF(C32:C32, "Trifft zu") &gt; 0, "Art. 20 lit. h ISV; ", "")</f>
        <v/>
      </c>
      <c r="H32" s="8" t="str">
        <f>IF(COUNTIF(D32:D32, "Trifft zu") &gt; 0, "Art. 20 lit. h ISV; ", "")</f>
        <v/>
      </c>
      <c r="I32" s="8" t="str">
        <f>IF(COUNTIF(E32:E32, "Trifft zu") &gt; 0, "Art. 20 lit. h ISV; ", "")</f>
        <v/>
      </c>
      <c r="J32" s="8" t="str">
        <f>IF(COUNTIF(F32:F32, "Trifft zu") &gt; 0, "Art. 20 lit. h ISV; ", "")</f>
        <v/>
      </c>
    </row>
    <row r="33" spans="2:12" ht="14.25">
      <c r="B33" s="46" t="s">
        <v>29</v>
      </c>
      <c r="C33" s="10" t="s">
        <v>13</v>
      </c>
      <c r="D33" s="10" t="s">
        <v>13</v>
      </c>
      <c r="E33" s="10" t="s">
        <v>13</v>
      </c>
      <c r="F33" s="10" t="s">
        <v>13</v>
      </c>
      <c r="G33" s="8" t="str">
        <f>IF(COUNTIF(C33:C33, "Trifft zu") &gt; 0, "Art. 19 lit. h ISV; ", "")</f>
        <v/>
      </c>
      <c r="H33" s="8" t="str">
        <f>IF(COUNTIF(D33:D33, "Trifft zu") &gt; 0, "Art. 19 lit. h ISV; ", "")</f>
        <v/>
      </c>
      <c r="I33" s="8" t="str">
        <f>IF(COUNTIF(E33:E33, "Trifft zu") &gt; 0, "Art. 19 lit. h ISV; ", "")</f>
        <v/>
      </c>
      <c r="J33" s="8" t="str">
        <f>IF(COUNTIF(F33:F33, "Trifft zu") &gt; 0, "Art. 19 lit. h ISV; ", "")</f>
        <v/>
      </c>
    </row>
    <row r="34" spans="2:12" ht="14.25">
      <c r="B34" s="46" t="s">
        <v>35</v>
      </c>
      <c r="C34" s="10" t="s">
        <v>13</v>
      </c>
      <c r="D34" s="10" t="s">
        <v>13</v>
      </c>
      <c r="E34" s="10" t="s">
        <v>13</v>
      </c>
      <c r="F34" s="10" t="s">
        <v>13</v>
      </c>
      <c r="G34" s="8" t="str">
        <f>IF(COUNTIF(C34:C34, "Trifft zu") &gt; 0, "Art. 18 lit. f ISV; ", "")</f>
        <v/>
      </c>
      <c r="H34" s="8" t="str">
        <f>IF(COUNTIF(D34:D34, "Trifft zu") &gt; 0, "Art. 18 lit. f ISV; ", "")</f>
        <v/>
      </c>
      <c r="I34" s="8" t="str">
        <f>IF(COUNTIF(E34:E34, "Trifft zu") &gt; 0, "Art. 18 lit. f ISV; ", "")</f>
        <v/>
      </c>
      <c r="J34" s="8" t="str">
        <f>IF(COUNTIF(F34:F34, "Trifft zu") &gt; 0, "Art. 18 lit. f ISV; ", "")</f>
        <v/>
      </c>
    </row>
    <row r="35" spans="2:12" s="28" customFormat="1" ht="13.9" customHeight="1">
      <c r="B35" s="141"/>
      <c r="C35" s="142"/>
      <c r="D35" s="142"/>
      <c r="E35" s="142"/>
      <c r="F35" s="142"/>
      <c r="G35" s="142"/>
      <c r="H35" s="142"/>
      <c r="I35" s="142"/>
      <c r="J35" s="143"/>
      <c r="L35"/>
    </row>
    <row r="36" spans="2:12" s="17" customFormat="1" ht="14.25" customHeight="1">
      <c r="B36" s="46" t="s">
        <v>92</v>
      </c>
      <c r="C36" s="71" t="s">
        <v>93</v>
      </c>
      <c r="D36" s="71" t="s">
        <v>93</v>
      </c>
      <c r="E36" s="71" t="s">
        <v>93</v>
      </c>
      <c r="F36" s="71" t="s">
        <v>93</v>
      </c>
      <c r="G36" s="8" t="str">
        <f t="shared" ref="G36:I36" si="0">IF(IFERROR(SEARCH("50 - 500",C36),0)&gt;0,"Art. 28 Abs 1 ISV; ",IF(IFERROR(SEARCH("500",C36),0)&gt;0,"Art. 28 Abs 2 ISV; ",""))</f>
        <v/>
      </c>
      <c r="H36" s="8" t="str">
        <f t="shared" si="0"/>
        <v/>
      </c>
      <c r="I36" s="8" t="str">
        <f t="shared" si="0"/>
        <v/>
      </c>
      <c r="J36" s="8" t="str">
        <f>IF(IFERROR(SEARCH("50 - 500",F36),0)&gt;0,"Art. 28 Abs 1 ISV; ",IF(IFERROR(SEARCH("500",F36),0)&gt;0,"Art. 28 Abs 2 ISV; ",""))</f>
        <v/>
      </c>
    </row>
    <row r="37" spans="2:12" s="28" customFormat="1" ht="13.9" customHeight="1">
      <c r="B37" s="70"/>
      <c r="C37" s="70"/>
      <c r="D37" s="70"/>
      <c r="E37" s="70"/>
      <c r="F37" s="70"/>
      <c r="G37" s="70"/>
      <c r="H37" s="70"/>
      <c r="I37" s="70"/>
      <c r="J37" s="70"/>
    </row>
    <row r="38" spans="2:12" s="17" customFormat="1" ht="25.5">
      <c r="B38" s="46" t="s">
        <v>100</v>
      </c>
      <c r="C38" s="10" t="s">
        <v>13</v>
      </c>
      <c r="D38" s="10" t="s">
        <v>13</v>
      </c>
      <c r="E38" s="10" t="s">
        <v>13</v>
      </c>
      <c r="F38" s="10" t="s">
        <v>13</v>
      </c>
      <c r="G38" s="72" t="str">
        <f t="shared" ref="G38:I38" si="1">IF(COUNTIF(C38:C38, "Trifft zu") &gt; 0, "Spezialgesetzliche Anforderungen", "")</f>
        <v/>
      </c>
      <c r="H38" s="72" t="str">
        <f t="shared" si="1"/>
        <v/>
      </c>
      <c r="I38" s="72" t="str">
        <f t="shared" si="1"/>
        <v/>
      </c>
      <c r="J38" s="72" t="str">
        <f>IF(COUNTIF(F38:F38, "Trifft zu") &gt; 0, "Spezialgesetzliche Anforderungen", "")</f>
        <v/>
      </c>
    </row>
    <row r="39" spans="2:12" s="28" customFormat="1" ht="13.9" customHeight="1">
      <c r="B39" s="70"/>
      <c r="C39" s="70"/>
      <c r="D39" s="70"/>
      <c r="E39" s="70"/>
      <c r="F39" s="70"/>
      <c r="G39" s="70"/>
      <c r="H39" s="70"/>
      <c r="I39" s="70"/>
      <c r="J39" s="70"/>
    </row>
    <row r="40" spans="2:12" ht="13.5" thickBot="1">
      <c r="C40" s="9"/>
      <c r="D40" s="9"/>
      <c r="E40" s="9"/>
      <c r="F40" s="9"/>
    </row>
    <row r="41" spans="2:12" ht="15.75" thickBot="1">
      <c r="B41" s="29" t="s">
        <v>104</v>
      </c>
      <c r="C41" s="52" t="str">
        <f>IF(G41&gt;=3,"Geheim",
IF(G41=2,"Vertraulich",
IF(G41=1,"Intern","Nicht Klassifiziert")))</f>
        <v>Nicht Klassifiziert</v>
      </c>
      <c r="D41" s="53" t="str">
        <f>IF(H41&gt;=3,"Sehr Hoher Schutz",IF(H41=2,"Hoher Schutz","Grundschutz"))</f>
        <v>Grundschutz</v>
      </c>
      <c r="E41" s="53" t="str">
        <f>IF(I41&gt;=3,"Sehr Hoher Schutz",IF(I41=2,"Hoher Schutz","Grundschutz"))</f>
        <v>Grundschutz</v>
      </c>
      <c r="F41" s="53" t="str">
        <f>IF(J41&gt;=3,"Sehr Hoher Schutz",IF(J41=2,"Hoher Schutz","Grundschutz"))</f>
        <v>Grundschutz</v>
      </c>
      <c r="G41" s="73">
        <f>IF(OR('2. Informationsverzeichnis'!C18=3,IFERROR(FIND("Abs 2",G43)&gt;0,0),IFERROR(FIND("20",G43)&gt;0,0)),
3,
IF(OR('2. Informationsverzeichnis'!C18=2,IFERROR(FIND("Abs 1",G43)&gt;0,0),IFERROR(FIND(19,G43)&gt;0,0)), 2,
IF(OR('2. Informationsverzeichnis'!C18=1,IFERROR(FIND("18",G43)&gt;0,0)), 1, 0)))</f>
        <v>0</v>
      </c>
      <c r="H41" s="73">
        <f>IF(OR(IFERROR(FIND("20",H43)&gt;0,0),IFERROR(FIND("Abs 2",H43)&gt;0,0)),3,
IF(OR(IFERROR(FIND("19",H43)&gt;0,0),IFERROR(FIND("Abs 1",H43)&gt;0,0)),
2,
IF(IFERROR(FIND("18",H43)&gt;0,0),0,0)))</f>
        <v>0</v>
      </c>
      <c r="I41" s="73">
        <f>IF(OR(IFERROR(FIND("20",I43)&gt;0,0),IFERROR(FIND("Abs 2",I43)&gt;0,0)),
3,
IF(OR(IFERROR(FIND("19",I43)&gt;0,0),IFERROR(FIND("Abs 1",I43)&gt;0,0)),
2,
IF(IFERROR(FIND("18",I43)&gt;0,0),0,0)))</f>
        <v>0</v>
      </c>
      <c r="J41" s="73">
        <f>IF(OR(IFERROR(FIND("20",J43)&gt;0,0),IFERROR(FIND("Abs 2",J43)&gt;0,0)),
3,
IF(OR(IFERROR(FIND("19",J43)&gt;0,0),IFERROR(FIND("Abs 1",J43)&gt;0,0)),
2,
IF(IFERROR(FIND("18",J43)&gt;0,0),0,0)))</f>
        <v>0</v>
      </c>
    </row>
    <row r="42" spans="2:12" ht="30" customHeight="1" thickBot="1">
      <c r="B42" s="54" t="s">
        <v>95</v>
      </c>
      <c r="C42" s="74" t="str">
        <f>IF(G42&gt;=2,"Erhöhter Schutzbedarf","Kein erhöhter Schutzbedarf")</f>
        <v>Kein erhöhter Schutzbedarf</v>
      </c>
      <c r="D42" s="74" t="str">
        <f>IF(H42&gt;=2,"Erhöhter Schutzbedarf","Kein erhöhter Schutzbedarf")</f>
        <v>Kein erhöhter Schutzbedarf</v>
      </c>
      <c r="E42" s="74" t="str">
        <f>IF(I42&gt;=2,"Erhöhter Schutzbedarf","Kein erhöhter Schutzbedarf")</f>
        <v>Kein erhöhter Schutzbedarf</v>
      </c>
      <c r="F42" s="74" t="str">
        <f>IF(J42&gt;=2,"Erhöhter Schutzbedarf","Kein erhöhter Schutzbedarf")</f>
        <v>Kein erhöhter Schutzbedarf</v>
      </c>
      <c r="G42" s="17">
        <f>IF(IF(G38="",0,1)&gt;G41,2,G41)</f>
        <v>0</v>
      </c>
      <c r="H42" s="17">
        <f>IF(IF(H38="",0,1)&gt;H41,2,H41)</f>
        <v>0</v>
      </c>
      <c r="I42" s="17">
        <f>IF(IF(I38="",0,1)&gt;I41,2,I41)</f>
        <v>0</v>
      </c>
      <c r="J42" s="17">
        <f>IF(IF(J38="",0,1)&gt;J41,2,J41)</f>
        <v>0</v>
      </c>
    </row>
    <row r="43" spans="2:12" s="31" customFormat="1" ht="79.5" customHeight="1" thickBot="1">
      <c r="B43" s="54" t="s">
        <v>94</v>
      </c>
      <c r="C43" s="95" t="str">
        <f>_xlfn.CONCAT("Klassifizierungskatalog: ",'2. Informationsverzeichnis'!C17,"; ", IF(G43="","",_xlfn.CONCAT(" Gesammtes Schutzobjekt: ",C41," (",G43,")")))</f>
        <v xml:space="preserve">Klassifizierungskatalog: Nicht Klassifiziert; </v>
      </c>
      <c r="D43" s="95" t="str">
        <f>_xlfn.CONCAT(D41,IF(H43="","",_xlfn.CONCAT(" (",H43,")")))</f>
        <v>Grundschutz</v>
      </c>
      <c r="E43" s="95" t="str">
        <f>_xlfn.CONCAT(E41,IF(I43="","",_xlfn.CONCAT(" (",I43,")")))</f>
        <v>Grundschutz</v>
      </c>
      <c r="F43" s="95" t="str">
        <f>_xlfn.CONCAT(F41,IF(J43="","",_xlfn.CONCAT(" (",J43,")")))</f>
        <v>Grundschutz</v>
      </c>
      <c r="G43" s="31" t="str">
        <f>_xlfn.CONCAT(G6:G38)</f>
        <v/>
      </c>
      <c r="H43" s="31" t="str">
        <f>_xlfn.CONCAT(H6:H38)</f>
        <v/>
      </c>
      <c r="I43" s="31" t="str">
        <f>_xlfn.CONCAT(I6:I38)</f>
        <v/>
      </c>
      <c r="J43" s="31" t="str">
        <f>_xlfn.CONCAT(J6:J38)</f>
        <v/>
      </c>
    </row>
    <row r="47" spans="2:12">
      <c r="B47" s="70"/>
    </row>
  </sheetData>
  <mergeCells count="11">
    <mergeCell ref="E1:F1"/>
    <mergeCell ref="E2:F2"/>
    <mergeCell ref="B1:B2"/>
    <mergeCell ref="B35:J35"/>
    <mergeCell ref="C9:J9"/>
    <mergeCell ref="C13:J13"/>
    <mergeCell ref="B16:J16"/>
    <mergeCell ref="B20:J20"/>
    <mergeCell ref="B24:J24"/>
    <mergeCell ref="B27:J27"/>
    <mergeCell ref="B31:J31"/>
  </mergeCells>
  <conditionalFormatting sqref="D28:F30 D6:F8 D10:F12">
    <cfRule type="cellIs" dxfId="779" priority="1001" stopIfTrue="1" operator="equal">
      <formula>"Keine Personendaten"</formula>
    </cfRule>
    <cfRule type="cellIs" dxfId="778" priority="1002" stopIfTrue="1" operator="equal">
      <formula>"Personendaten werden bearbeitet - Risikovorprüfung ergibt kein hohes Risiko"</formula>
    </cfRule>
    <cfRule type="cellIs" dxfId="777" priority="1003" stopIfTrue="1" operator="equal">
      <formula>"Personendaten werden bearbeitet - Risikovorprüfung ergibt hohe Risiken"</formula>
    </cfRule>
  </conditionalFormatting>
  <conditionalFormatting sqref="D17:F19 D21:F23 D25:F26 D28:F30 D32:F34 D6:F8 D10:F12 D14:F15">
    <cfRule type="cellIs" dxfId="776" priority="936" operator="equal">
      <formula>"Trifft zu"</formula>
    </cfRule>
    <cfRule type="cellIs" dxfId="775" priority="937" operator="equal">
      <formula>"Trifft nicht zu"</formula>
    </cfRule>
  </conditionalFormatting>
  <conditionalFormatting sqref="C41">
    <cfRule type="expression" dxfId="774" priority="932">
      <formula>C41="Geheim"</formula>
    </cfRule>
    <cfRule type="expression" dxfId="773" priority="933">
      <formula>C41="Vertraulich"</formula>
    </cfRule>
    <cfRule type="expression" dxfId="772" priority="934">
      <formula>C41="Intern"</formula>
    </cfRule>
    <cfRule type="expression" dxfId="771" priority="935">
      <formula>C41="Nicht klassifiziert"</formula>
    </cfRule>
  </conditionalFormatting>
  <conditionalFormatting sqref="D14:D15">
    <cfRule type="cellIs" dxfId="770" priority="923" stopIfTrue="1" operator="equal">
      <formula>"Keine Personendaten"</formula>
    </cfRule>
    <cfRule type="cellIs" dxfId="769" priority="924" stopIfTrue="1" operator="equal">
      <formula>"Personendaten werden bearbeitet - Risikovorprüfung ergibt kein hohes Risiko"</formula>
    </cfRule>
    <cfRule type="cellIs" dxfId="768" priority="925" stopIfTrue="1" operator="equal">
      <formula>"Personendaten werden bearbeitet - Risikovorprüfung ergibt hohe Risiken"</formula>
    </cfRule>
  </conditionalFormatting>
  <conditionalFormatting sqref="D17:D19">
    <cfRule type="cellIs" dxfId="767" priority="920" stopIfTrue="1" operator="equal">
      <formula>"Keine Personendaten"</formula>
    </cfRule>
    <cfRule type="cellIs" dxfId="766" priority="921" stopIfTrue="1" operator="equal">
      <formula>"Personendaten werden bearbeitet - Risikovorprüfung ergibt kein hohes Risiko"</formula>
    </cfRule>
    <cfRule type="cellIs" dxfId="765" priority="922" stopIfTrue="1" operator="equal">
      <formula>"Personendaten werden bearbeitet - Risikovorprüfung ergibt hohe Risiken"</formula>
    </cfRule>
  </conditionalFormatting>
  <conditionalFormatting sqref="D21:D23">
    <cfRule type="cellIs" dxfId="764" priority="917" stopIfTrue="1" operator="equal">
      <formula>"Keine Personendaten"</formula>
    </cfRule>
    <cfRule type="cellIs" dxfId="763" priority="918" stopIfTrue="1" operator="equal">
      <formula>"Personendaten werden bearbeitet - Risikovorprüfung ergibt kein hohes Risiko"</formula>
    </cfRule>
    <cfRule type="cellIs" dxfId="762" priority="919" stopIfTrue="1" operator="equal">
      <formula>"Personendaten werden bearbeitet - Risikovorprüfung ergibt hohe Risiken"</formula>
    </cfRule>
  </conditionalFormatting>
  <conditionalFormatting sqref="D25:D26">
    <cfRule type="cellIs" dxfId="761" priority="914" stopIfTrue="1" operator="equal">
      <formula>"Keine Personendaten"</formula>
    </cfRule>
    <cfRule type="cellIs" dxfId="760" priority="915" stopIfTrue="1" operator="equal">
      <formula>"Personendaten werden bearbeitet - Risikovorprüfung ergibt kein hohes Risiko"</formula>
    </cfRule>
    <cfRule type="cellIs" dxfId="759" priority="916" stopIfTrue="1" operator="equal">
      <formula>"Personendaten werden bearbeitet - Risikovorprüfung ergibt hohe Risiken"</formula>
    </cfRule>
  </conditionalFormatting>
  <conditionalFormatting sqref="D32">
    <cfRule type="cellIs" dxfId="758" priority="908" stopIfTrue="1" operator="equal">
      <formula>"Keine Personendaten"</formula>
    </cfRule>
    <cfRule type="cellIs" dxfId="757" priority="909" stopIfTrue="1" operator="equal">
      <formula>"Personendaten werden bearbeitet - Risikovorprüfung ergibt kein hohes Risiko"</formula>
    </cfRule>
    <cfRule type="cellIs" dxfId="756" priority="910" stopIfTrue="1" operator="equal">
      <formula>"Personendaten werden bearbeitet - Risikovorprüfung ergibt hohe Risiken"</formula>
    </cfRule>
  </conditionalFormatting>
  <conditionalFormatting sqref="D15">
    <cfRule type="cellIs" dxfId="755" priority="899" stopIfTrue="1" operator="equal">
      <formula>"Keine Personendaten"</formula>
    </cfRule>
    <cfRule type="cellIs" dxfId="754" priority="900" stopIfTrue="1" operator="equal">
      <formula>"Personendaten werden bearbeitet - Risikovorprüfung ergibt kein hohes Risiko"</formula>
    </cfRule>
    <cfRule type="cellIs" dxfId="753" priority="901" stopIfTrue="1" operator="equal">
      <formula>"Personendaten werden bearbeitet - Risikovorprüfung ergibt hohe Risiken"</formula>
    </cfRule>
  </conditionalFormatting>
  <conditionalFormatting sqref="D18:D19">
    <cfRule type="cellIs" dxfId="752" priority="896" stopIfTrue="1" operator="equal">
      <formula>"Keine Personendaten"</formula>
    </cfRule>
    <cfRule type="cellIs" dxfId="751" priority="897" stopIfTrue="1" operator="equal">
      <formula>"Personendaten werden bearbeitet - Risikovorprüfung ergibt kein hohes Risiko"</formula>
    </cfRule>
    <cfRule type="cellIs" dxfId="750" priority="898" stopIfTrue="1" operator="equal">
      <formula>"Personendaten werden bearbeitet - Risikovorprüfung ergibt hohe Risiken"</formula>
    </cfRule>
  </conditionalFormatting>
  <conditionalFormatting sqref="D22:D23">
    <cfRule type="cellIs" dxfId="749" priority="893" stopIfTrue="1" operator="equal">
      <formula>"Keine Personendaten"</formula>
    </cfRule>
    <cfRule type="cellIs" dxfId="748" priority="894" stopIfTrue="1" operator="equal">
      <formula>"Personendaten werden bearbeitet - Risikovorprüfung ergibt kein hohes Risiko"</formula>
    </cfRule>
    <cfRule type="cellIs" dxfId="747" priority="895" stopIfTrue="1" operator="equal">
      <formula>"Personendaten werden bearbeitet - Risikovorprüfung ergibt hohe Risiken"</formula>
    </cfRule>
  </conditionalFormatting>
  <conditionalFormatting sqref="D26">
    <cfRule type="cellIs" dxfId="746" priority="890" stopIfTrue="1" operator="equal">
      <formula>"Keine Personendaten"</formula>
    </cfRule>
    <cfRule type="cellIs" dxfId="745" priority="891" stopIfTrue="1" operator="equal">
      <formula>"Personendaten werden bearbeitet - Risikovorprüfung ergibt kein hohes Risiko"</formula>
    </cfRule>
    <cfRule type="cellIs" dxfId="744" priority="892" stopIfTrue="1" operator="equal">
      <formula>"Personendaten werden bearbeitet - Risikovorprüfung ergibt hohe Risiken"</formula>
    </cfRule>
  </conditionalFormatting>
  <conditionalFormatting sqref="D29">
    <cfRule type="cellIs" dxfId="743" priority="887" stopIfTrue="1" operator="equal">
      <formula>"Keine Personendaten"</formula>
    </cfRule>
    <cfRule type="cellIs" dxfId="742" priority="888" stopIfTrue="1" operator="equal">
      <formula>"Personendaten werden bearbeitet - Risikovorprüfung ergibt kein hohes Risiko"</formula>
    </cfRule>
    <cfRule type="cellIs" dxfId="741" priority="889" stopIfTrue="1" operator="equal">
      <formula>"Personendaten werden bearbeitet - Risikovorprüfung ergibt hohe Risiken"</formula>
    </cfRule>
  </conditionalFormatting>
  <conditionalFormatting sqref="D33">
    <cfRule type="cellIs" dxfId="740" priority="884" stopIfTrue="1" operator="equal">
      <formula>"Keine Personendaten"</formula>
    </cfRule>
    <cfRule type="cellIs" dxfId="739" priority="885" stopIfTrue="1" operator="equal">
      <formula>"Personendaten werden bearbeitet - Risikovorprüfung ergibt kein hohes Risiko"</formula>
    </cfRule>
    <cfRule type="cellIs" dxfId="738" priority="886" stopIfTrue="1" operator="equal">
      <formula>"Personendaten werden bearbeitet - Risikovorprüfung ergibt hohe Risiken"</formula>
    </cfRule>
  </conditionalFormatting>
  <conditionalFormatting sqref="D8">
    <cfRule type="cellIs" dxfId="737" priority="881" stopIfTrue="1" operator="equal">
      <formula>"Keine Personendaten"</formula>
    </cfRule>
    <cfRule type="cellIs" dxfId="736" priority="882" stopIfTrue="1" operator="equal">
      <formula>"Personendaten werden bearbeitet - Risikovorprüfung ergibt kein hohes Risiko"</formula>
    </cfRule>
    <cfRule type="cellIs" dxfId="735" priority="883" stopIfTrue="1" operator="equal">
      <formula>"Personendaten werden bearbeitet - Risikovorprüfung ergibt hohe Risiken"</formula>
    </cfRule>
  </conditionalFormatting>
  <conditionalFormatting sqref="D19">
    <cfRule type="cellIs" dxfId="734" priority="875" stopIfTrue="1" operator="equal">
      <formula>"Keine Personendaten"</formula>
    </cfRule>
    <cfRule type="cellIs" dxfId="733" priority="876" stopIfTrue="1" operator="equal">
      <formula>"Personendaten werden bearbeitet - Risikovorprüfung ergibt kein hohes Risiko"</formula>
    </cfRule>
    <cfRule type="cellIs" dxfId="732" priority="877" stopIfTrue="1" operator="equal">
      <formula>"Personendaten werden bearbeitet - Risikovorprüfung ergibt hohe Risiken"</formula>
    </cfRule>
  </conditionalFormatting>
  <conditionalFormatting sqref="D23">
    <cfRule type="cellIs" dxfId="731" priority="872" stopIfTrue="1" operator="equal">
      <formula>"Keine Personendaten"</formula>
    </cfRule>
    <cfRule type="cellIs" dxfId="730" priority="873" stopIfTrue="1" operator="equal">
      <formula>"Personendaten werden bearbeitet - Risikovorprüfung ergibt kein hohes Risiko"</formula>
    </cfRule>
    <cfRule type="cellIs" dxfId="729" priority="874" stopIfTrue="1" operator="equal">
      <formula>"Personendaten werden bearbeitet - Risikovorprüfung ergibt hohe Risiken"</formula>
    </cfRule>
  </conditionalFormatting>
  <conditionalFormatting sqref="D30">
    <cfRule type="cellIs" dxfId="728" priority="869" stopIfTrue="1" operator="equal">
      <formula>"Keine Personendaten"</formula>
    </cfRule>
    <cfRule type="cellIs" dxfId="727" priority="870" stopIfTrue="1" operator="equal">
      <formula>"Personendaten werden bearbeitet - Risikovorprüfung ergibt kein hohes Risiko"</formula>
    </cfRule>
    <cfRule type="cellIs" dxfId="726" priority="871" stopIfTrue="1" operator="equal">
      <formula>"Personendaten werden bearbeitet - Risikovorprüfung ergibt hohe Risiken"</formula>
    </cfRule>
  </conditionalFormatting>
  <conditionalFormatting sqref="D34">
    <cfRule type="cellIs" dxfId="725" priority="866" stopIfTrue="1" operator="equal">
      <formula>"Keine Personendaten"</formula>
    </cfRule>
    <cfRule type="cellIs" dxfId="724" priority="867" stopIfTrue="1" operator="equal">
      <formula>"Personendaten werden bearbeitet - Risikovorprüfung ergibt kein hohes Risiko"</formula>
    </cfRule>
    <cfRule type="cellIs" dxfId="723" priority="868" stopIfTrue="1" operator="equal">
      <formula>"Personendaten werden bearbeitet - Risikovorprüfung ergibt hohe Risiken"</formula>
    </cfRule>
  </conditionalFormatting>
  <conditionalFormatting sqref="E14:E15">
    <cfRule type="cellIs" dxfId="722" priority="855" stopIfTrue="1" operator="equal">
      <formula>"Keine Personendaten"</formula>
    </cfRule>
    <cfRule type="cellIs" dxfId="721" priority="856" stopIfTrue="1" operator="equal">
      <formula>"Personendaten werden bearbeitet - Risikovorprüfung ergibt kein hohes Risiko"</formula>
    </cfRule>
    <cfRule type="cellIs" dxfId="720" priority="857" stopIfTrue="1" operator="equal">
      <formula>"Personendaten werden bearbeitet - Risikovorprüfung ergibt hohe Risiken"</formula>
    </cfRule>
  </conditionalFormatting>
  <conditionalFormatting sqref="E17:E19">
    <cfRule type="cellIs" dxfId="719" priority="852" stopIfTrue="1" operator="equal">
      <formula>"Keine Personendaten"</formula>
    </cfRule>
    <cfRule type="cellIs" dxfId="718" priority="853" stopIfTrue="1" operator="equal">
      <formula>"Personendaten werden bearbeitet - Risikovorprüfung ergibt kein hohes Risiko"</formula>
    </cfRule>
    <cfRule type="cellIs" dxfId="717" priority="854" stopIfTrue="1" operator="equal">
      <formula>"Personendaten werden bearbeitet - Risikovorprüfung ergibt hohe Risiken"</formula>
    </cfRule>
  </conditionalFormatting>
  <conditionalFormatting sqref="E21:E23">
    <cfRule type="cellIs" dxfId="716" priority="849" stopIfTrue="1" operator="equal">
      <formula>"Keine Personendaten"</formula>
    </cfRule>
    <cfRule type="cellIs" dxfId="715" priority="850" stopIfTrue="1" operator="equal">
      <formula>"Personendaten werden bearbeitet - Risikovorprüfung ergibt kein hohes Risiko"</formula>
    </cfRule>
    <cfRule type="cellIs" dxfId="714" priority="851" stopIfTrue="1" operator="equal">
      <formula>"Personendaten werden bearbeitet - Risikovorprüfung ergibt hohe Risiken"</formula>
    </cfRule>
  </conditionalFormatting>
  <conditionalFormatting sqref="E25:E26">
    <cfRule type="cellIs" dxfId="713" priority="846" stopIfTrue="1" operator="equal">
      <formula>"Keine Personendaten"</formula>
    </cfRule>
    <cfRule type="cellIs" dxfId="712" priority="847" stopIfTrue="1" operator="equal">
      <formula>"Personendaten werden bearbeitet - Risikovorprüfung ergibt kein hohes Risiko"</formula>
    </cfRule>
    <cfRule type="cellIs" dxfId="711" priority="848" stopIfTrue="1" operator="equal">
      <formula>"Personendaten werden bearbeitet - Risikovorprüfung ergibt hohe Risiken"</formula>
    </cfRule>
  </conditionalFormatting>
  <conditionalFormatting sqref="E32">
    <cfRule type="cellIs" dxfId="710" priority="840" stopIfTrue="1" operator="equal">
      <formula>"Keine Personendaten"</formula>
    </cfRule>
    <cfRule type="cellIs" dxfId="709" priority="841" stopIfTrue="1" operator="equal">
      <formula>"Personendaten werden bearbeitet - Risikovorprüfung ergibt kein hohes Risiko"</formula>
    </cfRule>
    <cfRule type="cellIs" dxfId="708" priority="842" stopIfTrue="1" operator="equal">
      <formula>"Personendaten werden bearbeitet - Risikovorprüfung ergibt hohe Risiken"</formula>
    </cfRule>
  </conditionalFormatting>
  <conditionalFormatting sqref="E15">
    <cfRule type="cellIs" dxfId="707" priority="831" stopIfTrue="1" operator="equal">
      <formula>"Keine Personendaten"</formula>
    </cfRule>
    <cfRule type="cellIs" dxfId="706" priority="832" stopIfTrue="1" operator="equal">
      <formula>"Personendaten werden bearbeitet - Risikovorprüfung ergibt kein hohes Risiko"</formula>
    </cfRule>
    <cfRule type="cellIs" dxfId="705" priority="833" stopIfTrue="1" operator="equal">
      <formula>"Personendaten werden bearbeitet - Risikovorprüfung ergibt hohe Risiken"</formula>
    </cfRule>
  </conditionalFormatting>
  <conditionalFormatting sqref="E18:E19">
    <cfRule type="cellIs" dxfId="704" priority="828" stopIfTrue="1" operator="equal">
      <formula>"Keine Personendaten"</formula>
    </cfRule>
    <cfRule type="cellIs" dxfId="703" priority="829" stopIfTrue="1" operator="equal">
      <formula>"Personendaten werden bearbeitet - Risikovorprüfung ergibt kein hohes Risiko"</formula>
    </cfRule>
    <cfRule type="cellIs" dxfId="702" priority="830" stopIfTrue="1" operator="equal">
      <formula>"Personendaten werden bearbeitet - Risikovorprüfung ergibt hohe Risiken"</formula>
    </cfRule>
  </conditionalFormatting>
  <conditionalFormatting sqref="E22:E23">
    <cfRule type="cellIs" dxfId="701" priority="825" stopIfTrue="1" operator="equal">
      <formula>"Keine Personendaten"</formula>
    </cfRule>
    <cfRule type="cellIs" dxfId="700" priority="826" stopIfTrue="1" operator="equal">
      <formula>"Personendaten werden bearbeitet - Risikovorprüfung ergibt kein hohes Risiko"</formula>
    </cfRule>
    <cfRule type="cellIs" dxfId="699" priority="827" stopIfTrue="1" operator="equal">
      <formula>"Personendaten werden bearbeitet - Risikovorprüfung ergibt hohe Risiken"</formula>
    </cfRule>
  </conditionalFormatting>
  <conditionalFormatting sqref="E26">
    <cfRule type="cellIs" dxfId="698" priority="822" stopIfTrue="1" operator="equal">
      <formula>"Keine Personendaten"</formula>
    </cfRule>
    <cfRule type="cellIs" dxfId="697" priority="823" stopIfTrue="1" operator="equal">
      <formula>"Personendaten werden bearbeitet - Risikovorprüfung ergibt kein hohes Risiko"</formula>
    </cfRule>
    <cfRule type="cellIs" dxfId="696" priority="824" stopIfTrue="1" operator="equal">
      <formula>"Personendaten werden bearbeitet - Risikovorprüfung ergibt hohe Risiken"</formula>
    </cfRule>
  </conditionalFormatting>
  <conditionalFormatting sqref="E29">
    <cfRule type="cellIs" dxfId="695" priority="819" stopIfTrue="1" operator="equal">
      <formula>"Keine Personendaten"</formula>
    </cfRule>
    <cfRule type="cellIs" dxfId="694" priority="820" stopIfTrue="1" operator="equal">
      <formula>"Personendaten werden bearbeitet - Risikovorprüfung ergibt kein hohes Risiko"</formula>
    </cfRule>
    <cfRule type="cellIs" dxfId="693" priority="821" stopIfTrue="1" operator="equal">
      <formula>"Personendaten werden bearbeitet - Risikovorprüfung ergibt hohe Risiken"</formula>
    </cfRule>
  </conditionalFormatting>
  <conditionalFormatting sqref="E33">
    <cfRule type="cellIs" dxfId="692" priority="816" stopIfTrue="1" operator="equal">
      <formula>"Keine Personendaten"</formula>
    </cfRule>
    <cfRule type="cellIs" dxfId="691" priority="817" stopIfTrue="1" operator="equal">
      <formula>"Personendaten werden bearbeitet - Risikovorprüfung ergibt kein hohes Risiko"</formula>
    </cfRule>
    <cfRule type="cellIs" dxfId="690" priority="818" stopIfTrue="1" operator="equal">
      <formula>"Personendaten werden bearbeitet - Risikovorprüfung ergibt hohe Risiken"</formula>
    </cfRule>
  </conditionalFormatting>
  <conditionalFormatting sqref="E8">
    <cfRule type="cellIs" dxfId="689" priority="813" stopIfTrue="1" operator="equal">
      <formula>"Keine Personendaten"</formula>
    </cfRule>
    <cfRule type="cellIs" dxfId="688" priority="814" stopIfTrue="1" operator="equal">
      <formula>"Personendaten werden bearbeitet - Risikovorprüfung ergibt kein hohes Risiko"</formula>
    </cfRule>
    <cfRule type="cellIs" dxfId="687" priority="815" stopIfTrue="1" operator="equal">
      <formula>"Personendaten werden bearbeitet - Risikovorprüfung ergibt hohe Risiken"</formula>
    </cfRule>
  </conditionalFormatting>
  <conditionalFormatting sqref="E19">
    <cfRule type="cellIs" dxfId="686" priority="807" stopIfTrue="1" operator="equal">
      <formula>"Keine Personendaten"</formula>
    </cfRule>
    <cfRule type="cellIs" dxfId="685" priority="808" stopIfTrue="1" operator="equal">
      <formula>"Personendaten werden bearbeitet - Risikovorprüfung ergibt kein hohes Risiko"</formula>
    </cfRule>
    <cfRule type="cellIs" dxfId="684" priority="809" stopIfTrue="1" operator="equal">
      <formula>"Personendaten werden bearbeitet - Risikovorprüfung ergibt hohe Risiken"</formula>
    </cfRule>
  </conditionalFormatting>
  <conditionalFormatting sqref="E23">
    <cfRule type="cellIs" dxfId="683" priority="804" stopIfTrue="1" operator="equal">
      <formula>"Keine Personendaten"</formula>
    </cfRule>
    <cfRule type="cellIs" dxfId="682" priority="805" stopIfTrue="1" operator="equal">
      <formula>"Personendaten werden bearbeitet - Risikovorprüfung ergibt kein hohes Risiko"</formula>
    </cfRule>
    <cfRule type="cellIs" dxfId="681" priority="806" stopIfTrue="1" operator="equal">
      <formula>"Personendaten werden bearbeitet - Risikovorprüfung ergibt hohe Risiken"</formula>
    </cfRule>
  </conditionalFormatting>
  <conditionalFormatting sqref="E30">
    <cfRule type="cellIs" dxfId="680" priority="801" stopIfTrue="1" operator="equal">
      <formula>"Keine Personendaten"</formula>
    </cfRule>
    <cfRule type="cellIs" dxfId="679" priority="802" stopIfTrue="1" operator="equal">
      <formula>"Personendaten werden bearbeitet - Risikovorprüfung ergibt kein hohes Risiko"</formula>
    </cfRule>
    <cfRule type="cellIs" dxfId="678" priority="803" stopIfTrue="1" operator="equal">
      <formula>"Personendaten werden bearbeitet - Risikovorprüfung ergibt hohe Risiken"</formula>
    </cfRule>
  </conditionalFormatting>
  <conditionalFormatting sqref="E34">
    <cfRule type="cellIs" dxfId="677" priority="798" stopIfTrue="1" operator="equal">
      <formula>"Keine Personendaten"</formula>
    </cfRule>
    <cfRule type="cellIs" dxfId="676" priority="799" stopIfTrue="1" operator="equal">
      <formula>"Personendaten werden bearbeitet - Risikovorprüfung ergibt kein hohes Risiko"</formula>
    </cfRule>
    <cfRule type="cellIs" dxfId="675" priority="800" stopIfTrue="1" operator="equal">
      <formula>"Personendaten werden bearbeitet - Risikovorprüfung ergibt hohe Risiken"</formula>
    </cfRule>
  </conditionalFormatting>
  <conditionalFormatting sqref="F14:F15">
    <cfRule type="cellIs" dxfId="674" priority="787" stopIfTrue="1" operator="equal">
      <formula>"Keine Personendaten"</formula>
    </cfRule>
    <cfRule type="cellIs" dxfId="673" priority="788" stopIfTrue="1" operator="equal">
      <formula>"Personendaten werden bearbeitet - Risikovorprüfung ergibt kein hohes Risiko"</formula>
    </cfRule>
    <cfRule type="cellIs" dxfId="672" priority="789" stopIfTrue="1" operator="equal">
      <formula>"Personendaten werden bearbeitet - Risikovorprüfung ergibt hohe Risiken"</formula>
    </cfRule>
  </conditionalFormatting>
  <conditionalFormatting sqref="F17:F19">
    <cfRule type="cellIs" dxfId="671" priority="784" stopIfTrue="1" operator="equal">
      <formula>"Keine Personendaten"</formula>
    </cfRule>
    <cfRule type="cellIs" dxfId="670" priority="785" stopIfTrue="1" operator="equal">
      <formula>"Personendaten werden bearbeitet - Risikovorprüfung ergibt kein hohes Risiko"</formula>
    </cfRule>
    <cfRule type="cellIs" dxfId="669" priority="786" stopIfTrue="1" operator="equal">
      <formula>"Personendaten werden bearbeitet - Risikovorprüfung ergibt hohe Risiken"</formula>
    </cfRule>
  </conditionalFormatting>
  <conditionalFormatting sqref="F21:F23">
    <cfRule type="cellIs" dxfId="668" priority="781" stopIfTrue="1" operator="equal">
      <formula>"Keine Personendaten"</formula>
    </cfRule>
    <cfRule type="cellIs" dxfId="667" priority="782" stopIfTrue="1" operator="equal">
      <formula>"Personendaten werden bearbeitet - Risikovorprüfung ergibt kein hohes Risiko"</formula>
    </cfRule>
    <cfRule type="cellIs" dxfId="666" priority="783" stopIfTrue="1" operator="equal">
      <formula>"Personendaten werden bearbeitet - Risikovorprüfung ergibt hohe Risiken"</formula>
    </cfRule>
  </conditionalFormatting>
  <conditionalFormatting sqref="F25:F26">
    <cfRule type="cellIs" dxfId="665" priority="778" stopIfTrue="1" operator="equal">
      <formula>"Keine Personendaten"</formula>
    </cfRule>
    <cfRule type="cellIs" dxfId="664" priority="779" stopIfTrue="1" operator="equal">
      <formula>"Personendaten werden bearbeitet - Risikovorprüfung ergibt kein hohes Risiko"</formula>
    </cfRule>
    <cfRule type="cellIs" dxfId="663" priority="780" stopIfTrue="1" operator="equal">
      <formula>"Personendaten werden bearbeitet - Risikovorprüfung ergibt hohe Risiken"</formula>
    </cfRule>
  </conditionalFormatting>
  <conditionalFormatting sqref="F32">
    <cfRule type="cellIs" dxfId="662" priority="772" stopIfTrue="1" operator="equal">
      <formula>"Keine Personendaten"</formula>
    </cfRule>
    <cfRule type="cellIs" dxfId="661" priority="773" stopIfTrue="1" operator="equal">
      <formula>"Personendaten werden bearbeitet - Risikovorprüfung ergibt kein hohes Risiko"</formula>
    </cfRule>
    <cfRule type="cellIs" dxfId="660" priority="774" stopIfTrue="1" operator="equal">
      <formula>"Personendaten werden bearbeitet - Risikovorprüfung ergibt hohe Risiken"</formula>
    </cfRule>
  </conditionalFormatting>
  <conditionalFormatting sqref="F15">
    <cfRule type="cellIs" dxfId="659" priority="763" stopIfTrue="1" operator="equal">
      <formula>"Keine Personendaten"</formula>
    </cfRule>
    <cfRule type="cellIs" dxfId="658" priority="764" stopIfTrue="1" operator="equal">
      <formula>"Personendaten werden bearbeitet - Risikovorprüfung ergibt kein hohes Risiko"</formula>
    </cfRule>
    <cfRule type="cellIs" dxfId="657" priority="765" stopIfTrue="1" operator="equal">
      <formula>"Personendaten werden bearbeitet - Risikovorprüfung ergibt hohe Risiken"</formula>
    </cfRule>
  </conditionalFormatting>
  <conditionalFormatting sqref="F18:F19">
    <cfRule type="cellIs" dxfId="656" priority="760" stopIfTrue="1" operator="equal">
      <formula>"Keine Personendaten"</formula>
    </cfRule>
    <cfRule type="cellIs" dxfId="655" priority="761" stopIfTrue="1" operator="equal">
      <formula>"Personendaten werden bearbeitet - Risikovorprüfung ergibt kein hohes Risiko"</formula>
    </cfRule>
    <cfRule type="cellIs" dxfId="654" priority="762" stopIfTrue="1" operator="equal">
      <formula>"Personendaten werden bearbeitet - Risikovorprüfung ergibt hohe Risiken"</formula>
    </cfRule>
  </conditionalFormatting>
  <conditionalFormatting sqref="F22:F23">
    <cfRule type="cellIs" dxfId="653" priority="757" stopIfTrue="1" operator="equal">
      <formula>"Keine Personendaten"</formula>
    </cfRule>
    <cfRule type="cellIs" dxfId="652" priority="758" stopIfTrue="1" operator="equal">
      <formula>"Personendaten werden bearbeitet - Risikovorprüfung ergibt kein hohes Risiko"</formula>
    </cfRule>
    <cfRule type="cellIs" dxfId="651" priority="759" stopIfTrue="1" operator="equal">
      <formula>"Personendaten werden bearbeitet - Risikovorprüfung ergibt hohe Risiken"</formula>
    </cfRule>
  </conditionalFormatting>
  <conditionalFormatting sqref="F26">
    <cfRule type="cellIs" dxfId="650" priority="754" stopIfTrue="1" operator="equal">
      <formula>"Keine Personendaten"</formula>
    </cfRule>
    <cfRule type="cellIs" dxfId="649" priority="755" stopIfTrue="1" operator="equal">
      <formula>"Personendaten werden bearbeitet - Risikovorprüfung ergibt kein hohes Risiko"</formula>
    </cfRule>
    <cfRule type="cellIs" dxfId="648" priority="756" stopIfTrue="1" operator="equal">
      <formula>"Personendaten werden bearbeitet - Risikovorprüfung ergibt hohe Risiken"</formula>
    </cfRule>
  </conditionalFormatting>
  <conditionalFormatting sqref="F29">
    <cfRule type="cellIs" dxfId="647" priority="751" stopIfTrue="1" operator="equal">
      <formula>"Keine Personendaten"</formula>
    </cfRule>
    <cfRule type="cellIs" dxfId="646" priority="752" stopIfTrue="1" operator="equal">
      <formula>"Personendaten werden bearbeitet - Risikovorprüfung ergibt kein hohes Risiko"</formula>
    </cfRule>
    <cfRule type="cellIs" dxfId="645" priority="753" stopIfTrue="1" operator="equal">
      <formula>"Personendaten werden bearbeitet - Risikovorprüfung ergibt hohe Risiken"</formula>
    </cfRule>
  </conditionalFormatting>
  <conditionalFormatting sqref="F33">
    <cfRule type="cellIs" dxfId="644" priority="748" stopIfTrue="1" operator="equal">
      <formula>"Keine Personendaten"</formula>
    </cfRule>
    <cfRule type="cellIs" dxfId="643" priority="749" stopIfTrue="1" operator="equal">
      <formula>"Personendaten werden bearbeitet - Risikovorprüfung ergibt kein hohes Risiko"</formula>
    </cfRule>
    <cfRule type="cellIs" dxfId="642" priority="750" stopIfTrue="1" operator="equal">
      <formula>"Personendaten werden bearbeitet - Risikovorprüfung ergibt hohe Risiken"</formula>
    </cfRule>
  </conditionalFormatting>
  <conditionalFormatting sqref="F8">
    <cfRule type="cellIs" dxfId="641" priority="745" stopIfTrue="1" operator="equal">
      <formula>"Keine Personendaten"</formula>
    </cfRule>
    <cfRule type="cellIs" dxfId="640" priority="746" stopIfTrue="1" operator="equal">
      <formula>"Personendaten werden bearbeitet - Risikovorprüfung ergibt kein hohes Risiko"</formula>
    </cfRule>
    <cfRule type="cellIs" dxfId="639" priority="747" stopIfTrue="1" operator="equal">
      <formula>"Personendaten werden bearbeitet - Risikovorprüfung ergibt hohe Risiken"</formula>
    </cfRule>
  </conditionalFormatting>
  <conditionalFormatting sqref="F19">
    <cfRule type="cellIs" dxfId="638" priority="739" stopIfTrue="1" operator="equal">
      <formula>"Keine Personendaten"</formula>
    </cfRule>
    <cfRule type="cellIs" dxfId="637" priority="740" stopIfTrue="1" operator="equal">
      <formula>"Personendaten werden bearbeitet - Risikovorprüfung ergibt kein hohes Risiko"</formula>
    </cfRule>
    <cfRule type="cellIs" dxfId="636" priority="741" stopIfTrue="1" operator="equal">
      <formula>"Personendaten werden bearbeitet - Risikovorprüfung ergibt hohe Risiken"</formula>
    </cfRule>
  </conditionalFormatting>
  <conditionalFormatting sqref="F23">
    <cfRule type="cellIs" dxfId="635" priority="736" stopIfTrue="1" operator="equal">
      <formula>"Keine Personendaten"</formula>
    </cfRule>
    <cfRule type="cellIs" dxfId="634" priority="737" stopIfTrue="1" operator="equal">
      <formula>"Personendaten werden bearbeitet - Risikovorprüfung ergibt kein hohes Risiko"</formula>
    </cfRule>
    <cfRule type="cellIs" dxfId="633" priority="738" stopIfTrue="1" operator="equal">
      <formula>"Personendaten werden bearbeitet - Risikovorprüfung ergibt hohe Risiken"</formula>
    </cfRule>
  </conditionalFormatting>
  <conditionalFormatting sqref="F30">
    <cfRule type="cellIs" dxfId="632" priority="733" stopIfTrue="1" operator="equal">
      <formula>"Keine Personendaten"</formula>
    </cfRule>
    <cfRule type="cellIs" dxfId="631" priority="734" stopIfTrue="1" operator="equal">
      <formula>"Personendaten werden bearbeitet - Risikovorprüfung ergibt kein hohes Risiko"</formula>
    </cfRule>
    <cfRule type="cellIs" dxfId="630" priority="735" stopIfTrue="1" operator="equal">
      <formula>"Personendaten werden bearbeitet - Risikovorprüfung ergibt hohe Risiken"</formula>
    </cfRule>
  </conditionalFormatting>
  <conditionalFormatting sqref="F34">
    <cfRule type="cellIs" dxfId="629" priority="730" stopIfTrue="1" operator="equal">
      <formula>"Keine Personendaten"</formula>
    </cfRule>
    <cfRule type="cellIs" dxfId="628" priority="731" stopIfTrue="1" operator="equal">
      <formula>"Personendaten werden bearbeitet - Risikovorprüfung ergibt kein hohes Risiko"</formula>
    </cfRule>
    <cfRule type="cellIs" dxfId="627" priority="732" stopIfTrue="1" operator="equal">
      <formula>"Personendaten werden bearbeitet - Risikovorprüfung ergibt hohe Risiken"</formula>
    </cfRule>
  </conditionalFormatting>
  <conditionalFormatting sqref="C13">
    <cfRule type="cellIs" dxfId="626" priority="725" stopIfTrue="1" operator="equal">
      <formula>"Keine Personendaten"</formula>
    </cfRule>
    <cfRule type="cellIs" dxfId="625" priority="726" stopIfTrue="1" operator="equal">
      <formula>"Personendaten werden bearbeitet - Risikovorprüfung ergibt kein hohes Risiko"</formula>
    </cfRule>
    <cfRule type="cellIs" dxfId="624" priority="727" stopIfTrue="1" operator="equal">
      <formula>"Personendaten werden bearbeitet - Risikovorprüfung ergibt hohe Risiken"</formula>
    </cfRule>
  </conditionalFormatting>
  <conditionalFormatting sqref="C13">
    <cfRule type="cellIs" dxfId="623" priority="723" operator="equal">
      <formula>"Trifft zu"</formula>
    </cfRule>
    <cfRule type="cellIs" dxfId="622" priority="724" operator="equal">
      <formula>"Trifft nicht zu"</formula>
    </cfRule>
  </conditionalFormatting>
  <conditionalFormatting sqref="F41:J41">
    <cfRule type="expression" dxfId="621" priority="591">
      <formula>F41="Sehr Hoher Schutz"</formula>
    </cfRule>
    <cfRule type="expression" dxfId="620" priority="592">
      <formula>F41="Hoher Schutz"</formula>
    </cfRule>
    <cfRule type="expression" dxfId="619" priority="593">
      <formula>F41="Grundschutz"</formula>
    </cfRule>
  </conditionalFormatting>
  <conditionalFormatting sqref="C36">
    <cfRule type="cellIs" dxfId="618" priority="570" operator="equal">
      <formula>"&gt; 500 Mio. CHF"</formula>
    </cfRule>
    <cfRule type="containsText" dxfId="617" priority="571" operator="containsText" text="50 - 500 Mio. CHF">
      <formula>NOT(ISERROR(SEARCH("50 - 500 Mio. CHF",C36)))</formula>
    </cfRule>
    <cfRule type="cellIs" dxfId="616" priority="572" operator="equal">
      <formula>"&lt; 50 Mio. CHF"</formula>
    </cfRule>
  </conditionalFormatting>
  <conditionalFormatting sqref="C36">
    <cfRule type="cellIs" dxfId="615" priority="573" operator="equal">
      <formula>"Ja"</formula>
    </cfRule>
  </conditionalFormatting>
  <conditionalFormatting sqref="C36">
    <cfRule type="expression" dxfId="614" priority="569">
      <formula>ISBLANK(C36)</formula>
    </cfRule>
  </conditionalFormatting>
  <conditionalFormatting sqref="D36">
    <cfRule type="cellIs" dxfId="613" priority="565" operator="equal">
      <formula>"&gt; 500 Mio. CHF"</formula>
    </cfRule>
    <cfRule type="containsText" dxfId="612" priority="566" operator="containsText" text="50 - 500 Mio. CHF">
      <formula>NOT(ISERROR(SEARCH("50 - 500 Mio. CHF",D36)))</formula>
    </cfRule>
    <cfRule type="cellIs" dxfId="611" priority="567" operator="equal">
      <formula>"&lt; 50 Mio. CHF"</formula>
    </cfRule>
  </conditionalFormatting>
  <conditionalFormatting sqref="D36">
    <cfRule type="cellIs" dxfId="610" priority="568" operator="equal">
      <formula>"Ja"</formula>
    </cfRule>
  </conditionalFormatting>
  <conditionalFormatting sqref="D36">
    <cfRule type="expression" dxfId="609" priority="564">
      <formula>ISBLANK(D36)</formula>
    </cfRule>
  </conditionalFormatting>
  <conditionalFormatting sqref="E36">
    <cfRule type="cellIs" dxfId="608" priority="560" operator="equal">
      <formula>"&gt; 500 Mio. CHF"</formula>
    </cfRule>
    <cfRule type="containsText" dxfId="607" priority="561" operator="containsText" text="50 - 500 Mio. CHF">
      <formula>NOT(ISERROR(SEARCH("50 - 500 Mio. CHF",E36)))</formula>
    </cfRule>
    <cfRule type="cellIs" dxfId="606" priority="562" operator="equal">
      <formula>"&lt; 50 Mio. CHF"</formula>
    </cfRule>
  </conditionalFormatting>
  <conditionalFormatting sqref="E36">
    <cfRule type="cellIs" dxfId="605" priority="563" operator="equal">
      <formula>"Ja"</formula>
    </cfRule>
  </conditionalFormatting>
  <conditionalFormatting sqref="E36">
    <cfRule type="expression" dxfId="604" priority="559">
      <formula>ISBLANK(E36)</formula>
    </cfRule>
  </conditionalFormatting>
  <conditionalFormatting sqref="F36">
    <cfRule type="cellIs" dxfId="603" priority="555" operator="equal">
      <formula>"&gt; 500 Mio. CHF"</formula>
    </cfRule>
    <cfRule type="containsText" dxfId="602" priority="556" operator="containsText" text="50 - 500 Mio. CHF">
      <formula>NOT(ISERROR(SEARCH("50 - 500 Mio. CHF",F36)))</formula>
    </cfRule>
    <cfRule type="cellIs" dxfId="601" priority="557" operator="equal">
      <formula>"&lt; 50 Mio. CHF"</formula>
    </cfRule>
  </conditionalFormatting>
  <conditionalFormatting sqref="F36">
    <cfRule type="cellIs" dxfId="600" priority="558" operator="equal">
      <formula>"Ja"</formula>
    </cfRule>
  </conditionalFormatting>
  <conditionalFormatting sqref="F36">
    <cfRule type="expression" dxfId="599" priority="554">
      <formula>ISBLANK(F36)</formula>
    </cfRule>
  </conditionalFormatting>
  <conditionalFormatting sqref="F34">
    <cfRule type="cellIs" dxfId="598" priority="251" stopIfTrue="1" operator="equal">
      <formula>"Keine Personendaten"</formula>
    </cfRule>
    <cfRule type="cellIs" dxfId="597" priority="252" stopIfTrue="1" operator="equal">
      <formula>"Personendaten werden bearbeitet - Risikovorprüfung ergibt kein hohes Risiko"</formula>
    </cfRule>
    <cfRule type="cellIs" dxfId="596" priority="253" stopIfTrue="1" operator="equal">
      <formula>"Personendaten werden bearbeitet - Risikovorprüfung ergibt hohe Risiken"</formula>
    </cfRule>
  </conditionalFormatting>
  <conditionalFormatting sqref="F34">
    <cfRule type="cellIs" dxfId="595" priority="248" stopIfTrue="1" operator="equal">
      <formula>"Keine Personendaten"</formula>
    </cfRule>
    <cfRule type="cellIs" dxfId="594" priority="249" stopIfTrue="1" operator="equal">
      <formula>"Personendaten werden bearbeitet - Risikovorprüfung ergibt kein hohes Risiko"</formula>
    </cfRule>
    <cfRule type="cellIs" dxfId="593" priority="250" stopIfTrue="1" operator="equal">
      <formula>"Personendaten werden bearbeitet - Risikovorprüfung ergibt hohe Risiken"</formula>
    </cfRule>
  </conditionalFormatting>
  <conditionalFormatting sqref="F34">
    <cfRule type="cellIs" dxfId="592" priority="245" stopIfTrue="1" operator="equal">
      <formula>"Keine Personendaten"</formula>
    </cfRule>
    <cfRule type="cellIs" dxfId="591" priority="246" stopIfTrue="1" operator="equal">
      <formula>"Personendaten werden bearbeitet - Risikovorprüfung ergibt kein hohes Risiko"</formula>
    </cfRule>
    <cfRule type="cellIs" dxfId="590" priority="247" stopIfTrue="1" operator="equal">
      <formula>"Personendaten werden bearbeitet - Risikovorprüfung ergibt hohe Risiken"</formula>
    </cfRule>
  </conditionalFormatting>
  <conditionalFormatting sqref="C38:F38">
    <cfRule type="cellIs" dxfId="589" priority="510" operator="equal">
      <formula>"Trifft zu"</formula>
    </cfRule>
    <cfRule type="cellIs" dxfId="588" priority="511" operator="equal">
      <formula>"Trifft nicht zu"</formula>
    </cfRule>
  </conditionalFormatting>
  <conditionalFormatting sqref="C38:F38">
    <cfRule type="cellIs" dxfId="587" priority="507" stopIfTrue="1" operator="equal">
      <formula>"Keine Personendaten"</formula>
    </cfRule>
    <cfRule type="cellIs" dxfId="586" priority="508" stopIfTrue="1" operator="equal">
      <formula>"Personendaten werden bearbeitet - Risikovorprüfung ergibt kein hohes Risiko"</formula>
    </cfRule>
    <cfRule type="cellIs" dxfId="585" priority="509" stopIfTrue="1" operator="equal">
      <formula>"Personendaten werden bearbeitet - Risikovorprüfung ergibt hohe Risiken"</formula>
    </cfRule>
  </conditionalFormatting>
  <conditionalFormatting sqref="F10">
    <cfRule type="cellIs" dxfId="584" priority="504" stopIfTrue="1" operator="equal">
      <formula>"Keine Personendaten"</formula>
    </cfRule>
    <cfRule type="cellIs" dxfId="583" priority="505" stopIfTrue="1" operator="equal">
      <formula>"Personendaten werden bearbeitet - Risikovorprüfung ergibt kein hohes Risiko"</formula>
    </cfRule>
    <cfRule type="cellIs" dxfId="582" priority="506" stopIfTrue="1" operator="equal">
      <formula>"Personendaten werden bearbeitet - Risikovorprüfung ergibt hohe Risiken"</formula>
    </cfRule>
  </conditionalFormatting>
  <conditionalFormatting sqref="F11:F12">
    <cfRule type="cellIs" dxfId="581" priority="501" stopIfTrue="1" operator="equal">
      <formula>"Keine Personendaten"</formula>
    </cfRule>
    <cfRule type="cellIs" dxfId="580" priority="502" stopIfTrue="1" operator="equal">
      <formula>"Personendaten werden bearbeitet - Risikovorprüfung ergibt kein hohes Risiko"</formula>
    </cfRule>
    <cfRule type="cellIs" dxfId="579" priority="503" stopIfTrue="1" operator="equal">
      <formula>"Personendaten werden bearbeitet - Risikovorprüfung ergibt hohe Risiken"</formula>
    </cfRule>
  </conditionalFormatting>
  <conditionalFormatting sqref="F14">
    <cfRule type="cellIs" dxfId="578" priority="498" stopIfTrue="1" operator="equal">
      <formula>"Keine Personendaten"</formula>
    </cfRule>
    <cfRule type="cellIs" dxfId="577" priority="499" stopIfTrue="1" operator="equal">
      <formula>"Personendaten werden bearbeitet - Risikovorprüfung ergibt kein hohes Risiko"</formula>
    </cfRule>
    <cfRule type="cellIs" dxfId="576" priority="500" stopIfTrue="1" operator="equal">
      <formula>"Personendaten werden bearbeitet - Risikovorprüfung ergibt hohe Risiken"</formula>
    </cfRule>
  </conditionalFormatting>
  <conditionalFormatting sqref="F15">
    <cfRule type="cellIs" dxfId="575" priority="495" stopIfTrue="1" operator="equal">
      <formula>"Keine Personendaten"</formula>
    </cfRule>
    <cfRule type="cellIs" dxfId="574" priority="496" stopIfTrue="1" operator="equal">
      <formula>"Personendaten werden bearbeitet - Risikovorprüfung ergibt kein hohes Risiko"</formula>
    </cfRule>
    <cfRule type="cellIs" dxfId="573" priority="497" stopIfTrue="1" operator="equal">
      <formula>"Personendaten werden bearbeitet - Risikovorprüfung ergibt hohe Risiken"</formula>
    </cfRule>
  </conditionalFormatting>
  <conditionalFormatting sqref="F17">
    <cfRule type="cellIs" dxfId="572" priority="492" stopIfTrue="1" operator="equal">
      <formula>"Keine Personendaten"</formula>
    </cfRule>
    <cfRule type="cellIs" dxfId="571" priority="493" stopIfTrue="1" operator="equal">
      <formula>"Personendaten werden bearbeitet - Risikovorprüfung ergibt kein hohes Risiko"</formula>
    </cfRule>
    <cfRule type="cellIs" dxfId="570" priority="494" stopIfTrue="1" operator="equal">
      <formula>"Personendaten werden bearbeitet - Risikovorprüfung ergibt hohe Risiken"</formula>
    </cfRule>
  </conditionalFormatting>
  <conditionalFormatting sqref="F18">
    <cfRule type="cellIs" dxfId="569" priority="489" stopIfTrue="1" operator="equal">
      <formula>"Keine Personendaten"</formula>
    </cfRule>
    <cfRule type="cellIs" dxfId="568" priority="490" stopIfTrue="1" operator="equal">
      <formula>"Personendaten werden bearbeitet - Risikovorprüfung ergibt kein hohes Risiko"</formula>
    </cfRule>
    <cfRule type="cellIs" dxfId="567" priority="491" stopIfTrue="1" operator="equal">
      <formula>"Personendaten werden bearbeitet - Risikovorprüfung ergibt hohe Risiken"</formula>
    </cfRule>
  </conditionalFormatting>
  <conditionalFormatting sqref="F19">
    <cfRule type="cellIs" dxfId="566" priority="486" stopIfTrue="1" operator="equal">
      <formula>"Keine Personendaten"</formula>
    </cfRule>
    <cfRule type="cellIs" dxfId="565" priority="487" stopIfTrue="1" operator="equal">
      <formula>"Personendaten werden bearbeitet - Risikovorprüfung ergibt kein hohes Risiko"</formula>
    </cfRule>
    <cfRule type="cellIs" dxfId="564" priority="488" stopIfTrue="1" operator="equal">
      <formula>"Personendaten werden bearbeitet - Risikovorprüfung ergibt hohe Risiken"</formula>
    </cfRule>
  </conditionalFormatting>
  <conditionalFormatting sqref="F21">
    <cfRule type="cellIs" dxfId="563" priority="483" stopIfTrue="1" operator="equal">
      <formula>"Keine Personendaten"</formula>
    </cfRule>
    <cfRule type="cellIs" dxfId="562" priority="484" stopIfTrue="1" operator="equal">
      <formula>"Personendaten werden bearbeitet - Risikovorprüfung ergibt kein hohes Risiko"</formula>
    </cfRule>
    <cfRule type="cellIs" dxfId="561" priority="485" stopIfTrue="1" operator="equal">
      <formula>"Personendaten werden bearbeitet - Risikovorprüfung ergibt hohe Risiken"</formula>
    </cfRule>
  </conditionalFormatting>
  <conditionalFormatting sqref="F22">
    <cfRule type="cellIs" dxfId="560" priority="480" stopIfTrue="1" operator="equal">
      <formula>"Keine Personendaten"</formula>
    </cfRule>
    <cfRule type="cellIs" dxfId="559" priority="481" stopIfTrue="1" operator="equal">
      <formula>"Personendaten werden bearbeitet - Risikovorprüfung ergibt kein hohes Risiko"</formula>
    </cfRule>
    <cfRule type="cellIs" dxfId="558" priority="482" stopIfTrue="1" operator="equal">
      <formula>"Personendaten werden bearbeitet - Risikovorprüfung ergibt hohe Risiken"</formula>
    </cfRule>
  </conditionalFormatting>
  <conditionalFormatting sqref="F23">
    <cfRule type="cellIs" dxfId="557" priority="477" stopIfTrue="1" operator="equal">
      <formula>"Keine Personendaten"</formula>
    </cfRule>
    <cfRule type="cellIs" dxfId="556" priority="478" stopIfTrue="1" operator="equal">
      <formula>"Personendaten werden bearbeitet - Risikovorprüfung ergibt kein hohes Risiko"</formula>
    </cfRule>
    <cfRule type="cellIs" dxfId="555" priority="479" stopIfTrue="1" operator="equal">
      <formula>"Personendaten werden bearbeitet - Risikovorprüfung ergibt hohe Risiken"</formula>
    </cfRule>
  </conditionalFormatting>
  <conditionalFormatting sqref="F26">
    <cfRule type="cellIs" dxfId="554" priority="474" stopIfTrue="1" operator="equal">
      <formula>"Keine Personendaten"</formula>
    </cfRule>
    <cfRule type="cellIs" dxfId="553" priority="475" stopIfTrue="1" operator="equal">
      <formula>"Personendaten werden bearbeitet - Risikovorprüfung ergibt kein hohes Risiko"</formula>
    </cfRule>
    <cfRule type="cellIs" dxfId="552" priority="476" stopIfTrue="1" operator="equal">
      <formula>"Personendaten werden bearbeitet - Risikovorprüfung ergibt hohe Risiken"</formula>
    </cfRule>
  </conditionalFormatting>
  <conditionalFormatting sqref="F32">
    <cfRule type="cellIs" dxfId="551" priority="471" stopIfTrue="1" operator="equal">
      <formula>"Keine Personendaten"</formula>
    </cfRule>
    <cfRule type="cellIs" dxfId="550" priority="472" stopIfTrue="1" operator="equal">
      <formula>"Personendaten werden bearbeitet - Risikovorprüfung ergibt kein hohes Risiko"</formula>
    </cfRule>
    <cfRule type="cellIs" dxfId="549" priority="473" stopIfTrue="1" operator="equal">
      <formula>"Personendaten werden bearbeitet - Risikovorprüfung ergibt hohe Risiken"</formula>
    </cfRule>
  </conditionalFormatting>
  <conditionalFormatting sqref="F33">
    <cfRule type="cellIs" dxfId="548" priority="468" stopIfTrue="1" operator="equal">
      <formula>"Keine Personendaten"</formula>
    </cfRule>
    <cfRule type="cellIs" dxfId="547" priority="469" stopIfTrue="1" operator="equal">
      <formula>"Personendaten werden bearbeitet - Risikovorprüfung ergibt kein hohes Risiko"</formula>
    </cfRule>
    <cfRule type="cellIs" dxfId="546" priority="470" stopIfTrue="1" operator="equal">
      <formula>"Personendaten werden bearbeitet - Risikovorprüfung ergibt hohe Risiken"</formula>
    </cfRule>
  </conditionalFormatting>
  <conditionalFormatting sqref="F34">
    <cfRule type="cellIs" dxfId="545" priority="465" stopIfTrue="1" operator="equal">
      <formula>"Keine Personendaten"</formula>
    </cfRule>
    <cfRule type="cellIs" dxfId="544" priority="466" stopIfTrue="1" operator="equal">
      <formula>"Personendaten werden bearbeitet - Risikovorprüfung ergibt kein hohes Risiko"</formula>
    </cfRule>
    <cfRule type="cellIs" dxfId="543" priority="467" stopIfTrue="1" operator="equal">
      <formula>"Personendaten werden bearbeitet - Risikovorprüfung ergibt hohe Risiken"</formula>
    </cfRule>
  </conditionalFormatting>
  <conditionalFormatting sqref="J29">
    <cfRule type="cellIs" dxfId="542" priority="462" stopIfTrue="1" operator="equal">
      <formula>"Keine Personendaten"</formula>
    </cfRule>
    <cfRule type="cellIs" dxfId="541" priority="463" stopIfTrue="1" operator="equal">
      <formula>"Personendaten werden bearbeitet - Risikovorprüfung ergibt kein hohes Risiko"</formula>
    </cfRule>
    <cfRule type="cellIs" dxfId="540" priority="464" stopIfTrue="1" operator="equal">
      <formula>"Personendaten werden bearbeitet - Risikovorprüfung ergibt hohe Risiken"</formula>
    </cfRule>
  </conditionalFormatting>
  <conditionalFormatting sqref="J29">
    <cfRule type="cellIs" dxfId="539" priority="460" operator="equal">
      <formula>"Trifft zu"</formula>
    </cfRule>
    <cfRule type="cellIs" dxfId="538" priority="461" operator="equal">
      <formula>"Trifft nicht zu"</formula>
    </cfRule>
  </conditionalFormatting>
  <conditionalFormatting sqref="J29">
    <cfRule type="cellIs" dxfId="537" priority="457" stopIfTrue="1" operator="equal">
      <formula>"Keine Personendaten"</formula>
    </cfRule>
    <cfRule type="cellIs" dxfId="536" priority="458" stopIfTrue="1" operator="equal">
      <formula>"Personendaten werden bearbeitet - Risikovorprüfung ergibt kein hohes Risiko"</formula>
    </cfRule>
    <cfRule type="cellIs" dxfId="535" priority="459" stopIfTrue="1" operator="equal">
      <formula>"Personendaten werden bearbeitet - Risikovorprüfung ergibt hohe Risiken"</formula>
    </cfRule>
  </conditionalFormatting>
  <conditionalFormatting sqref="J30">
    <cfRule type="cellIs" dxfId="534" priority="454" stopIfTrue="1" operator="equal">
      <formula>"Keine Personendaten"</formula>
    </cfRule>
    <cfRule type="cellIs" dxfId="533" priority="455" stopIfTrue="1" operator="equal">
      <formula>"Personendaten werden bearbeitet - Risikovorprüfung ergibt kein hohes Risiko"</formula>
    </cfRule>
    <cfRule type="cellIs" dxfId="532" priority="456" stopIfTrue="1" operator="equal">
      <formula>"Personendaten werden bearbeitet - Risikovorprüfung ergibt hohe Risiken"</formula>
    </cfRule>
  </conditionalFormatting>
  <conditionalFormatting sqref="J30">
    <cfRule type="cellIs" dxfId="531" priority="452" operator="equal">
      <formula>"Trifft zu"</formula>
    </cfRule>
    <cfRule type="cellIs" dxfId="530" priority="453" operator="equal">
      <formula>"Trifft nicht zu"</formula>
    </cfRule>
  </conditionalFormatting>
  <conditionalFormatting sqref="J30">
    <cfRule type="cellIs" dxfId="529" priority="449" stopIfTrue="1" operator="equal">
      <formula>"Keine Personendaten"</formula>
    </cfRule>
    <cfRule type="cellIs" dxfId="528" priority="450" stopIfTrue="1" operator="equal">
      <formula>"Personendaten werden bearbeitet - Risikovorprüfung ergibt kein hohes Risiko"</formula>
    </cfRule>
    <cfRule type="cellIs" dxfId="527" priority="451" stopIfTrue="1" operator="equal">
      <formula>"Personendaten werden bearbeitet - Risikovorprüfung ergibt hohe Risiken"</formula>
    </cfRule>
  </conditionalFormatting>
  <conditionalFormatting sqref="J32">
    <cfRule type="cellIs" dxfId="526" priority="447" operator="equal">
      <formula>"Trifft zu"</formula>
    </cfRule>
    <cfRule type="cellIs" dxfId="525" priority="448" operator="equal">
      <formula>"Trifft nicht zu"</formula>
    </cfRule>
  </conditionalFormatting>
  <conditionalFormatting sqref="J32">
    <cfRule type="cellIs" dxfId="524" priority="444" stopIfTrue="1" operator="equal">
      <formula>"Keine Personendaten"</formula>
    </cfRule>
    <cfRule type="cellIs" dxfId="523" priority="445" stopIfTrue="1" operator="equal">
      <formula>"Personendaten werden bearbeitet - Risikovorprüfung ergibt kein hohes Risiko"</formula>
    </cfRule>
    <cfRule type="cellIs" dxfId="522" priority="446" stopIfTrue="1" operator="equal">
      <formula>"Personendaten werden bearbeitet - Risikovorprüfung ergibt hohe Risiken"</formula>
    </cfRule>
  </conditionalFormatting>
  <conditionalFormatting sqref="J33">
    <cfRule type="cellIs" dxfId="521" priority="442" operator="equal">
      <formula>"Trifft zu"</formula>
    </cfRule>
    <cfRule type="cellIs" dxfId="520" priority="443" operator="equal">
      <formula>"Trifft nicht zu"</formula>
    </cfRule>
  </conditionalFormatting>
  <conditionalFormatting sqref="J33">
    <cfRule type="cellIs" dxfId="519" priority="439" stopIfTrue="1" operator="equal">
      <formula>"Keine Personendaten"</formula>
    </cfRule>
    <cfRule type="cellIs" dxfId="518" priority="440" stopIfTrue="1" operator="equal">
      <formula>"Personendaten werden bearbeitet - Risikovorprüfung ergibt kein hohes Risiko"</formula>
    </cfRule>
    <cfRule type="cellIs" dxfId="517" priority="441" stopIfTrue="1" operator="equal">
      <formula>"Personendaten werden bearbeitet - Risikovorprüfung ergibt hohe Risiken"</formula>
    </cfRule>
  </conditionalFormatting>
  <conditionalFormatting sqref="J34">
    <cfRule type="cellIs" dxfId="516" priority="437" operator="equal">
      <formula>"Trifft zu"</formula>
    </cfRule>
    <cfRule type="cellIs" dxfId="515" priority="438" operator="equal">
      <formula>"Trifft nicht zu"</formula>
    </cfRule>
  </conditionalFormatting>
  <conditionalFormatting sqref="J34">
    <cfRule type="cellIs" dxfId="514" priority="434" stopIfTrue="1" operator="equal">
      <formula>"Keine Personendaten"</formula>
    </cfRule>
    <cfRule type="cellIs" dxfId="513" priority="435" stopIfTrue="1" operator="equal">
      <formula>"Personendaten werden bearbeitet - Risikovorprüfung ergibt kein hohes Risiko"</formula>
    </cfRule>
    <cfRule type="cellIs" dxfId="512" priority="436" stopIfTrue="1" operator="equal">
      <formula>"Personendaten werden bearbeitet - Risikovorprüfung ergibt hohe Risiken"</formula>
    </cfRule>
  </conditionalFormatting>
  <conditionalFormatting sqref="F11:F12">
    <cfRule type="cellIs" dxfId="511" priority="431" stopIfTrue="1" operator="equal">
      <formula>"Keine Personendaten"</formula>
    </cfRule>
    <cfRule type="cellIs" dxfId="510" priority="432" stopIfTrue="1" operator="equal">
      <formula>"Personendaten werden bearbeitet - Risikovorprüfung ergibt kein hohes Risiko"</formula>
    </cfRule>
    <cfRule type="cellIs" dxfId="509" priority="433" stopIfTrue="1" operator="equal">
      <formula>"Personendaten werden bearbeitet - Risikovorprüfung ergibt hohe Risiken"</formula>
    </cfRule>
  </conditionalFormatting>
  <conditionalFormatting sqref="F11:F12">
    <cfRule type="cellIs" dxfId="508" priority="428" stopIfTrue="1" operator="equal">
      <formula>"Keine Personendaten"</formula>
    </cfRule>
    <cfRule type="cellIs" dxfId="507" priority="429" stopIfTrue="1" operator="equal">
      <formula>"Personendaten werden bearbeitet - Risikovorprüfung ergibt kein hohes Risiko"</formula>
    </cfRule>
    <cfRule type="cellIs" dxfId="506" priority="430" stopIfTrue="1" operator="equal">
      <formula>"Personendaten werden bearbeitet - Risikovorprüfung ergibt hohe Risiken"</formula>
    </cfRule>
  </conditionalFormatting>
  <conditionalFormatting sqref="F8">
    <cfRule type="cellIs" dxfId="505" priority="425" stopIfTrue="1" operator="equal">
      <formula>"Keine Personendaten"</formula>
    </cfRule>
    <cfRule type="cellIs" dxfId="504" priority="426" stopIfTrue="1" operator="equal">
      <formula>"Personendaten werden bearbeitet - Risikovorprüfung ergibt kein hohes Risiko"</formula>
    </cfRule>
    <cfRule type="cellIs" dxfId="503" priority="427" stopIfTrue="1" operator="equal">
      <formula>"Personendaten werden bearbeitet - Risikovorprüfung ergibt hohe Risiken"</formula>
    </cfRule>
  </conditionalFormatting>
  <conditionalFormatting sqref="F8">
    <cfRule type="cellIs" dxfId="502" priority="422" stopIfTrue="1" operator="equal">
      <formula>"Keine Personendaten"</formula>
    </cfRule>
    <cfRule type="cellIs" dxfId="501" priority="423" stopIfTrue="1" operator="equal">
      <formula>"Personendaten werden bearbeitet - Risikovorprüfung ergibt kein hohes Risiko"</formula>
    </cfRule>
    <cfRule type="cellIs" dxfId="500" priority="424" stopIfTrue="1" operator="equal">
      <formula>"Personendaten werden bearbeitet - Risikovorprüfung ergibt hohe Risiken"</formula>
    </cfRule>
  </conditionalFormatting>
  <conditionalFormatting sqref="F15">
    <cfRule type="cellIs" dxfId="499" priority="419" stopIfTrue="1" operator="equal">
      <formula>"Keine Personendaten"</formula>
    </cfRule>
    <cfRule type="cellIs" dxfId="498" priority="420" stopIfTrue="1" operator="equal">
      <formula>"Personendaten werden bearbeitet - Risikovorprüfung ergibt kein hohes Risiko"</formula>
    </cfRule>
    <cfRule type="cellIs" dxfId="497" priority="421" stopIfTrue="1" operator="equal">
      <formula>"Personendaten werden bearbeitet - Risikovorprüfung ergibt hohe Risiken"</formula>
    </cfRule>
  </conditionalFormatting>
  <conditionalFormatting sqref="F15">
    <cfRule type="cellIs" dxfId="496" priority="416" stopIfTrue="1" operator="equal">
      <formula>"Keine Personendaten"</formula>
    </cfRule>
    <cfRule type="cellIs" dxfId="495" priority="417" stopIfTrue="1" operator="equal">
      <formula>"Personendaten werden bearbeitet - Risikovorprüfung ergibt kein hohes Risiko"</formula>
    </cfRule>
    <cfRule type="cellIs" dxfId="494" priority="418" stopIfTrue="1" operator="equal">
      <formula>"Personendaten werden bearbeitet - Risikovorprüfung ergibt hohe Risiken"</formula>
    </cfRule>
  </conditionalFormatting>
  <conditionalFormatting sqref="F17">
    <cfRule type="cellIs" dxfId="493" priority="413" stopIfTrue="1" operator="equal">
      <formula>"Keine Personendaten"</formula>
    </cfRule>
    <cfRule type="cellIs" dxfId="492" priority="414" stopIfTrue="1" operator="equal">
      <formula>"Personendaten werden bearbeitet - Risikovorprüfung ergibt kein hohes Risiko"</formula>
    </cfRule>
    <cfRule type="cellIs" dxfId="491" priority="415" stopIfTrue="1" operator="equal">
      <formula>"Personendaten werden bearbeitet - Risikovorprüfung ergibt hohe Risiken"</formula>
    </cfRule>
  </conditionalFormatting>
  <conditionalFormatting sqref="F17">
    <cfRule type="cellIs" dxfId="490" priority="410" stopIfTrue="1" operator="equal">
      <formula>"Keine Personendaten"</formula>
    </cfRule>
    <cfRule type="cellIs" dxfId="489" priority="411" stopIfTrue="1" operator="equal">
      <formula>"Personendaten werden bearbeitet - Risikovorprüfung ergibt kein hohes Risiko"</formula>
    </cfRule>
    <cfRule type="cellIs" dxfId="488" priority="412" stopIfTrue="1" operator="equal">
      <formula>"Personendaten werden bearbeitet - Risikovorprüfung ergibt hohe Risiken"</formula>
    </cfRule>
  </conditionalFormatting>
  <conditionalFormatting sqref="F19">
    <cfRule type="cellIs" dxfId="487" priority="407" stopIfTrue="1" operator="equal">
      <formula>"Keine Personendaten"</formula>
    </cfRule>
    <cfRule type="cellIs" dxfId="486" priority="408" stopIfTrue="1" operator="equal">
      <formula>"Personendaten werden bearbeitet - Risikovorprüfung ergibt kein hohes Risiko"</formula>
    </cfRule>
    <cfRule type="cellIs" dxfId="485" priority="409" stopIfTrue="1" operator="equal">
      <formula>"Personendaten werden bearbeitet - Risikovorprüfung ergibt hohe Risiken"</formula>
    </cfRule>
  </conditionalFormatting>
  <conditionalFormatting sqref="F19">
    <cfRule type="cellIs" dxfId="484" priority="404" stopIfTrue="1" operator="equal">
      <formula>"Keine Personendaten"</formula>
    </cfRule>
    <cfRule type="cellIs" dxfId="483" priority="405" stopIfTrue="1" operator="equal">
      <formula>"Personendaten werden bearbeitet - Risikovorprüfung ergibt kein hohes Risiko"</formula>
    </cfRule>
    <cfRule type="cellIs" dxfId="482" priority="406" stopIfTrue="1" operator="equal">
      <formula>"Personendaten werden bearbeitet - Risikovorprüfung ergibt hohe Risiken"</formula>
    </cfRule>
  </conditionalFormatting>
  <conditionalFormatting sqref="F22">
    <cfRule type="cellIs" dxfId="481" priority="401" stopIfTrue="1" operator="equal">
      <formula>"Keine Personendaten"</formula>
    </cfRule>
    <cfRule type="cellIs" dxfId="480" priority="402" stopIfTrue="1" operator="equal">
      <formula>"Personendaten werden bearbeitet - Risikovorprüfung ergibt kein hohes Risiko"</formula>
    </cfRule>
    <cfRule type="cellIs" dxfId="479" priority="403" stopIfTrue="1" operator="equal">
      <formula>"Personendaten werden bearbeitet - Risikovorprüfung ergibt hohe Risiken"</formula>
    </cfRule>
  </conditionalFormatting>
  <conditionalFormatting sqref="F22">
    <cfRule type="cellIs" dxfId="478" priority="398" stopIfTrue="1" operator="equal">
      <formula>"Keine Personendaten"</formula>
    </cfRule>
    <cfRule type="cellIs" dxfId="477" priority="399" stopIfTrue="1" operator="equal">
      <formula>"Personendaten werden bearbeitet - Risikovorprüfung ergibt kein hohes Risiko"</formula>
    </cfRule>
    <cfRule type="cellIs" dxfId="476" priority="400" stopIfTrue="1" operator="equal">
      <formula>"Personendaten werden bearbeitet - Risikovorprüfung ergibt hohe Risiken"</formula>
    </cfRule>
  </conditionalFormatting>
  <conditionalFormatting sqref="F23">
    <cfRule type="cellIs" dxfId="475" priority="395" stopIfTrue="1" operator="equal">
      <formula>"Keine Personendaten"</formula>
    </cfRule>
    <cfRule type="cellIs" dxfId="474" priority="396" stopIfTrue="1" operator="equal">
      <formula>"Personendaten werden bearbeitet - Risikovorprüfung ergibt kein hohes Risiko"</formula>
    </cfRule>
    <cfRule type="cellIs" dxfId="473" priority="397" stopIfTrue="1" operator="equal">
      <formula>"Personendaten werden bearbeitet - Risikovorprüfung ergibt hohe Risiken"</formula>
    </cfRule>
  </conditionalFormatting>
  <conditionalFormatting sqref="F23">
    <cfRule type="cellIs" dxfId="472" priority="392" stopIfTrue="1" operator="equal">
      <formula>"Keine Personendaten"</formula>
    </cfRule>
    <cfRule type="cellIs" dxfId="471" priority="393" stopIfTrue="1" operator="equal">
      <formula>"Personendaten werden bearbeitet - Risikovorprüfung ergibt kein hohes Risiko"</formula>
    </cfRule>
    <cfRule type="cellIs" dxfId="470" priority="394" stopIfTrue="1" operator="equal">
      <formula>"Personendaten werden bearbeitet - Risikovorprüfung ergibt hohe Risiken"</formula>
    </cfRule>
  </conditionalFormatting>
  <conditionalFormatting sqref="F25">
    <cfRule type="cellIs" dxfId="469" priority="389" stopIfTrue="1" operator="equal">
      <formula>"Keine Personendaten"</formula>
    </cfRule>
    <cfRule type="cellIs" dxfId="468" priority="390" stopIfTrue="1" operator="equal">
      <formula>"Personendaten werden bearbeitet - Risikovorprüfung ergibt kein hohes Risiko"</formula>
    </cfRule>
    <cfRule type="cellIs" dxfId="467" priority="391" stopIfTrue="1" operator="equal">
      <formula>"Personendaten werden bearbeitet - Risikovorprüfung ergibt hohe Risiken"</formula>
    </cfRule>
  </conditionalFormatting>
  <conditionalFormatting sqref="F25">
    <cfRule type="cellIs" dxfId="466" priority="386" stopIfTrue="1" operator="equal">
      <formula>"Keine Personendaten"</formula>
    </cfRule>
    <cfRule type="cellIs" dxfId="465" priority="387" stopIfTrue="1" operator="equal">
      <formula>"Personendaten werden bearbeitet - Risikovorprüfung ergibt kein hohes Risiko"</formula>
    </cfRule>
    <cfRule type="cellIs" dxfId="464" priority="388" stopIfTrue="1" operator="equal">
      <formula>"Personendaten werden bearbeitet - Risikovorprüfung ergibt hohe Risiken"</formula>
    </cfRule>
  </conditionalFormatting>
  <conditionalFormatting sqref="F29">
    <cfRule type="cellIs" dxfId="463" priority="383" stopIfTrue="1" operator="equal">
      <formula>"Keine Personendaten"</formula>
    </cfRule>
    <cfRule type="cellIs" dxfId="462" priority="384" stopIfTrue="1" operator="equal">
      <formula>"Personendaten werden bearbeitet - Risikovorprüfung ergibt kein hohes Risiko"</formula>
    </cfRule>
    <cfRule type="cellIs" dxfId="461" priority="385" stopIfTrue="1" operator="equal">
      <formula>"Personendaten werden bearbeitet - Risikovorprüfung ergibt hohe Risiken"</formula>
    </cfRule>
  </conditionalFormatting>
  <conditionalFormatting sqref="F29">
    <cfRule type="cellIs" dxfId="460" priority="380" stopIfTrue="1" operator="equal">
      <formula>"Keine Personendaten"</formula>
    </cfRule>
    <cfRule type="cellIs" dxfId="459" priority="381" stopIfTrue="1" operator="equal">
      <formula>"Personendaten werden bearbeitet - Risikovorprüfung ergibt kein hohes Risiko"</formula>
    </cfRule>
    <cfRule type="cellIs" dxfId="458" priority="382" stopIfTrue="1" operator="equal">
      <formula>"Personendaten werden bearbeitet - Risikovorprüfung ergibt hohe Risiken"</formula>
    </cfRule>
  </conditionalFormatting>
  <conditionalFormatting sqref="F30">
    <cfRule type="cellIs" dxfId="457" priority="377" stopIfTrue="1" operator="equal">
      <formula>"Keine Personendaten"</formula>
    </cfRule>
    <cfRule type="cellIs" dxfId="456" priority="378" stopIfTrue="1" operator="equal">
      <formula>"Personendaten werden bearbeitet - Risikovorprüfung ergibt kein hohes Risiko"</formula>
    </cfRule>
    <cfRule type="cellIs" dxfId="455" priority="379" stopIfTrue="1" operator="equal">
      <formula>"Personendaten werden bearbeitet - Risikovorprüfung ergibt hohe Risiken"</formula>
    </cfRule>
  </conditionalFormatting>
  <conditionalFormatting sqref="F30">
    <cfRule type="cellIs" dxfId="454" priority="374" stopIfTrue="1" operator="equal">
      <formula>"Keine Personendaten"</formula>
    </cfRule>
    <cfRule type="cellIs" dxfId="453" priority="375" stopIfTrue="1" operator="equal">
      <formula>"Personendaten werden bearbeitet - Risikovorprüfung ergibt kein hohes Risiko"</formula>
    </cfRule>
    <cfRule type="cellIs" dxfId="452" priority="376" stopIfTrue="1" operator="equal">
      <formula>"Personendaten werden bearbeitet - Risikovorprüfung ergibt hohe Risiken"</formula>
    </cfRule>
  </conditionalFormatting>
  <conditionalFormatting sqref="F33">
    <cfRule type="cellIs" dxfId="451" priority="371" stopIfTrue="1" operator="equal">
      <formula>"Keine Personendaten"</formula>
    </cfRule>
    <cfRule type="cellIs" dxfId="450" priority="372" stopIfTrue="1" operator="equal">
      <formula>"Personendaten werden bearbeitet - Risikovorprüfung ergibt kein hohes Risiko"</formula>
    </cfRule>
    <cfRule type="cellIs" dxfId="449" priority="373" stopIfTrue="1" operator="equal">
      <formula>"Personendaten werden bearbeitet - Risikovorprüfung ergibt hohe Risiken"</formula>
    </cfRule>
  </conditionalFormatting>
  <conditionalFormatting sqref="F33">
    <cfRule type="cellIs" dxfId="448" priority="368" stopIfTrue="1" operator="equal">
      <formula>"Keine Personendaten"</formula>
    </cfRule>
    <cfRule type="cellIs" dxfId="447" priority="369" stopIfTrue="1" operator="equal">
      <formula>"Personendaten werden bearbeitet - Risikovorprüfung ergibt kein hohes Risiko"</formula>
    </cfRule>
    <cfRule type="cellIs" dxfId="446" priority="370" stopIfTrue="1" operator="equal">
      <formula>"Personendaten werden bearbeitet - Risikovorprüfung ergibt hohe Risiken"</formula>
    </cfRule>
  </conditionalFormatting>
  <conditionalFormatting sqref="F34">
    <cfRule type="cellIs" dxfId="445" priority="365" stopIfTrue="1" operator="equal">
      <formula>"Keine Personendaten"</formula>
    </cfRule>
    <cfRule type="cellIs" dxfId="444" priority="366" stopIfTrue="1" operator="equal">
      <formula>"Personendaten werden bearbeitet - Risikovorprüfung ergibt kein hohes Risiko"</formula>
    </cfRule>
    <cfRule type="cellIs" dxfId="443" priority="367" stopIfTrue="1" operator="equal">
      <formula>"Personendaten werden bearbeitet - Risikovorprüfung ergibt hohe Risiken"</formula>
    </cfRule>
  </conditionalFormatting>
  <conditionalFormatting sqref="F34">
    <cfRule type="cellIs" dxfId="442" priority="362" stopIfTrue="1" operator="equal">
      <formula>"Keine Personendaten"</formula>
    </cfRule>
    <cfRule type="cellIs" dxfId="441" priority="363" stopIfTrue="1" operator="equal">
      <formula>"Personendaten werden bearbeitet - Risikovorprüfung ergibt kein hohes Risiko"</formula>
    </cfRule>
    <cfRule type="cellIs" dxfId="440" priority="364" stopIfTrue="1" operator="equal">
      <formula>"Personendaten werden bearbeitet - Risikovorprüfung ergibt hohe Risiken"</formula>
    </cfRule>
  </conditionalFormatting>
  <conditionalFormatting sqref="F7:F8">
    <cfRule type="cellIs" dxfId="439" priority="359" stopIfTrue="1" operator="equal">
      <formula>"Keine Personendaten"</formula>
    </cfRule>
    <cfRule type="cellIs" dxfId="438" priority="360" stopIfTrue="1" operator="equal">
      <formula>"Personendaten werden bearbeitet - Risikovorprüfung ergibt kein hohes Risiko"</formula>
    </cfRule>
    <cfRule type="cellIs" dxfId="437" priority="361" stopIfTrue="1" operator="equal">
      <formula>"Personendaten werden bearbeitet - Risikovorprüfung ergibt hohe Risiken"</formula>
    </cfRule>
  </conditionalFormatting>
  <conditionalFormatting sqref="F7:F8">
    <cfRule type="cellIs" dxfId="436" priority="356" stopIfTrue="1" operator="equal">
      <formula>"Keine Personendaten"</formula>
    </cfRule>
    <cfRule type="cellIs" dxfId="435" priority="357" stopIfTrue="1" operator="equal">
      <formula>"Personendaten werden bearbeitet - Risikovorprüfung ergibt kein hohes Risiko"</formula>
    </cfRule>
    <cfRule type="cellIs" dxfId="434" priority="358" stopIfTrue="1" operator="equal">
      <formula>"Personendaten werden bearbeitet - Risikovorprüfung ergibt hohe Risiken"</formula>
    </cfRule>
  </conditionalFormatting>
  <conditionalFormatting sqref="F7:F8">
    <cfRule type="cellIs" dxfId="433" priority="353" stopIfTrue="1" operator="equal">
      <formula>"Keine Personendaten"</formula>
    </cfRule>
    <cfRule type="cellIs" dxfId="432" priority="354" stopIfTrue="1" operator="equal">
      <formula>"Personendaten werden bearbeitet - Risikovorprüfung ergibt kein hohes Risiko"</formula>
    </cfRule>
    <cfRule type="cellIs" dxfId="431" priority="355" stopIfTrue="1" operator="equal">
      <formula>"Personendaten werden bearbeitet - Risikovorprüfung ergibt hohe Risiken"</formula>
    </cfRule>
  </conditionalFormatting>
  <conditionalFormatting sqref="F7:F8">
    <cfRule type="cellIs" dxfId="430" priority="350" stopIfTrue="1" operator="equal">
      <formula>"Keine Personendaten"</formula>
    </cfRule>
    <cfRule type="cellIs" dxfId="429" priority="351" stopIfTrue="1" operator="equal">
      <formula>"Personendaten werden bearbeitet - Risikovorprüfung ergibt kein hohes Risiko"</formula>
    </cfRule>
    <cfRule type="cellIs" dxfId="428" priority="352" stopIfTrue="1" operator="equal">
      <formula>"Personendaten werden bearbeitet - Risikovorprüfung ergibt hohe Risiken"</formula>
    </cfRule>
  </conditionalFormatting>
  <conditionalFormatting sqref="F7:F8">
    <cfRule type="cellIs" dxfId="427" priority="347" stopIfTrue="1" operator="equal">
      <formula>"Keine Personendaten"</formula>
    </cfRule>
    <cfRule type="cellIs" dxfId="426" priority="348" stopIfTrue="1" operator="equal">
      <formula>"Personendaten werden bearbeitet - Risikovorprüfung ergibt kein hohes Risiko"</formula>
    </cfRule>
    <cfRule type="cellIs" dxfId="425" priority="349" stopIfTrue="1" operator="equal">
      <formula>"Personendaten werden bearbeitet - Risikovorprüfung ergibt hohe Risiken"</formula>
    </cfRule>
  </conditionalFormatting>
  <conditionalFormatting sqref="F11:F12">
    <cfRule type="cellIs" dxfId="424" priority="344" stopIfTrue="1" operator="equal">
      <formula>"Keine Personendaten"</formula>
    </cfRule>
    <cfRule type="cellIs" dxfId="423" priority="345" stopIfTrue="1" operator="equal">
      <formula>"Personendaten werden bearbeitet - Risikovorprüfung ergibt kein hohes Risiko"</formula>
    </cfRule>
    <cfRule type="cellIs" dxfId="422" priority="346" stopIfTrue="1" operator="equal">
      <formula>"Personendaten werden bearbeitet - Risikovorprüfung ergibt hohe Risiken"</formula>
    </cfRule>
  </conditionalFormatting>
  <conditionalFormatting sqref="F11:F12">
    <cfRule type="cellIs" dxfId="421" priority="341" stopIfTrue="1" operator="equal">
      <formula>"Keine Personendaten"</formula>
    </cfRule>
    <cfRule type="cellIs" dxfId="420" priority="342" stopIfTrue="1" operator="equal">
      <formula>"Personendaten werden bearbeitet - Risikovorprüfung ergibt kein hohes Risiko"</formula>
    </cfRule>
    <cfRule type="cellIs" dxfId="419" priority="343" stopIfTrue="1" operator="equal">
      <formula>"Personendaten werden bearbeitet - Risikovorprüfung ergibt hohe Risiken"</formula>
    </cfRule>
  </conditionalFormatting>
  <conditionalFormatting sqref="F11:F12">
    <cfRule type="cellIs" dxfId="418" priority="338" stopIfTrue="1" operator="equal">
      <formula>"Keine Personendaten"</formula>
    </cfRule>
    <cfRule type="cellIs" dxfId="417" priority="339" stopIfTrue="1" operator="equal">
      <formula>"Personendaten werden bearbeitet - Risikovorprüfung ergibt kein hohes Risiko"</formula>
    </cfRule>
    <cfRule type="cellIs" dxfId="416" priority="340" stopIfTrue="1" operator="equal">
      <formula>"Personendaten werden bearbeitet - Risikovorprüfung ergibt hohe Risiken"</formula>
    </cfRule>
  </conditionalFormatting>
  <conditionalFormatting sqref="F8">
    <cfRule type="cellIs" dxfId="415" priority="335" stopIfTrue="1" operator="equal">
      <formula>"Keine Personendaten"</formula>
    </cfRule>
    <cfRule type="cellIs" dxfId="414" priority="336" stopIfTrue="1" operator="equal">
      <formula>"Personendaten werden bearbeitet - Risikovorprüfung ergibt kein hohes Risiko"</formula>
    </cfRule>
    <cfRule type="cellIs" dxfId="413" priority="337" stopIfTrue="1" operator="equal">
      <formula>"Personendaten werden bearbeitet - Risikovorprüfung ergibt hohe Risiken"</formula>
    </cfRule>
  </conditionalFormatting>
  <conditionalFormatting sqref="F8">
    <cfRule type="cellIs" dxfId="412" priority="332" stopIfTrue="1" operator="equal">
      <formula>"Keine Personendaten"</formula>
    </cfRule>
    <cfRule type="cellIs" dxfId="411" priority="333" stopIfTrue="1" operator="equal">
      <formula>"Personendaten werden bearbeitet - Risikovorprüfung ergibt kein hohes Risiko"</formula>
    </cfRule>
    <cfRule type="cellIs" dxfId="410" priority="334" stopIfTrue="1" operator="equal">
      <formula>"Personendaten werden bearbeitet - Risikovorprüfung ergibt hohe Risiken"</formula>
    </cfRule>
  </conditionalFormatting>
  <conditionalFormatting sqref="F6">
    <cfRule type="cellIs" dxfId="409" priority="329" stopIfTrue="1" operator="equal">
      <formula>"Keine Personendaten"</formula>
    </cfRule>
    <cfRule type="cellIs" dxfId="408" priority="330" stopIfTrue="1" operator="equal">
      <formula>"Personendaten werden bearbeitet - Risikovorprüfung ergibt kein hohes Risiko"</formula>
    </cfRule>
    <cfRule type="cellIs" dxfId="407" priority="331" stopIfTrue="1" operator="equal">
      <formula>"Personendaten werden bearbeitet - Risikovorprüfung ergibt hohe Risiken"</formula>
    </cfRule>
  </conditionalFormatting>
  <conditionalFormatting sqref="F6">
    <cfRule type="cellIs" dxfId="406" priority="326" stopIfTrue="1" operator="equal">
      <formula>"Keine Personendaten"</formula>
    </cfRule>
    <cfRule type="cellIs" dxfId="405" priority="327" stopIfTrue="1" operator="equal">
      <formula>"Personendaten werden bearbeitet - Risikovorprüfung ergibt kein hohes Risiko"</formula>
    </cfRule>
    <cfRule type="cellIs" dxfId="404" priority="328" stopIfTrue="1" operator="equal">
      <formula>"Personendaten werden bearbeitet - Risikovorprüfung ergibt hohe Risiken"</formula>
    </cfRule>
  </conditionalFormatting>
  <conditionalFormatting sqref="F7:F8">
    <cfRule type="cellIs" dxfId="403" priority="323" stopIfTrue="1" operator="equal">
      <formula>"Keine Personendaten"</formula>
    </cfRule>
    <cfRule type="cellIs" dxfId="402" priority="324" stopIfTrue="1" operator="equal">
      <formula>"Personendaten werden bearbeitet - Risikovorprüfung ergibt kein hohes Risiko"</formula>
    </cfRule>
    <cfRule type="cellIs" dxfId="401" priority="325" stopIfTrue="1" operator="equal">
      <formula>"Personendaten werden bearbeitet - Risikovorprüfung ergibt hohe Risiken"</formula>
    </cfRule>
  </conditionalFormatting>
  <conditionalFormatting sqref="F7:F8">
    <cfRule type="cellIs" dxfId="400" priority="320" stopIfTrue="1" operator="equal">
      <formula>"Keine Personendaten"</formula>
    </cfRule>
    <cfRule type="cellIs" dxfId="399" priority="321" stopIfTrue="1" operator="equal">
      <formula>"Personendaten werden bearbeitet - Risikovorprüfung ergibt kein hohes Risiko"</formula>
    </cfRule>
    <cfRule type="cellIs" dxfId="398" priority="322" stopIfTrue="1" operator="equal">
      <formula>"Personendaten werden bearbeitet - Risikovorprüfung ergibt hohe Risiken"</formula>
    </cfRule>
  </conditionalFormatting>
  <conditionalFormatting sqref="F11:F12">
    <cfRule type="cellIs" dxfId="397" priority="317" stopIfTrue="1" operator="equal">
      <formula>"Keine Personendaten"</formula>
    </cfRule>
    <cfRule type="cellIs" dxfId="396" priority="318" stopIfTrue="1" operator="equal">
      <formula>"Personendaten werden bearbeitet - Risikovorprüfung ergibt kein hohes Risiko"</formula>
    </cfRule>
    <cfRule type="cellIs" dxfId="395" priority="319" stopIfTrue="1" operator="equal">
      <formula>"Personendaten werden bearbeitet - Risikovorprüfung ergibt hohe Risiken"</formula>
    </cfRule>
  </conditionalFormatting>
  <conditionalFormatting sqref="F15">
    <cfRule type="cellIs" dxfId="394" priority="314" stopIfTrue="1" operator="equal">
      <formula>"Keine Personendaten"</formula>
    </cfRule>
    <cfRule type="cellIs" dxfId="393" priority="315" stopIfTrue="1" operator="equal">
      <formula>"Personendaten werden bearbeitet - Risikovorprüfung ergibt kein hohes Risiko"</formula>
    </cfRule>
    <cfRule type="cellIs" dxfId="392" priority="316" stopIfTrue="1" operator="equal">
      <formula>"Personendaten werden bearbeitet - Risikovorprüfung ergibt hohe Risiken"</formula>
    </cfRule>
  </conditionalFormatting>
  <conditionalFormatting sqref="F17">
    <cfRule type="cellIs" dxfId="391" priority="311" stopIfTrue="1" operator="equal">
      <formula>"Keine Personendaten"</formula>
    </cfRule>
    <cfRule type="cellIs" dxfId="390" priority="312" stopIfTrue="1" operator="equal">
      <formula>"Personendaten werden bearbeitet - Risikovorprüfung ergibt kein hohes Risiko"</formula>
    </cfRule>
    <cfRule type="cellIs" dxfId="389" priority="313" stopIfTrue="1" operator="equal">
      <formula>"Personendaten werden bearbeitet - Risikovorprüfung ergibt hohe Risiken"</formula>
    </cfRule>
  </conditionalFormatting>
  <conditionalFormatting sqref="F19">
    <cfRule type="cellIs" dxfId="388" priority="308" stopIfTrue="1" operator="equal">
      <formula>"Keine Personendaten"</formula>
    </cfRule>
    <cfRule type="cellIs" dxfId="387" priority="309" stopIfTrue="1" operator="equal">
      <formula>"Personendaten werden bearbeitet - Risikovorprüfung ergibt kein hohes Risiko"</formula>
    </cfRule>
    <cfRule type="cellIs" dxfId="386" priority="310" stopIfTrue="1" operator="equal">
      <formula>"Personendaten werden bearbeitet - Risikovorprüfung ergibt hohe Risiken"</formula>
    </cfRule>
  </conditionalFormatting>
  <conditionalFormatting sqref="F22">
    <cfRule type="cellIs" dxfId="385" priority="305" stopIfTrue="1" operator="equal">
      <formula>"Keine Personendaten"</formula>
    </cfRule>
    <cfRule type="cellIs" dxfId="384" priority="306" stopIfTrue="1" operator="equal">
      <formula>"Personendaten werden bearbeitet - Risikovorprüfung ergibt kein hohes Risiko"</formula>
    </cfRule>
    <cfRule type="cellIs" dxfId="383" priority="307" stopIfTrue="1" operator="equal">
      <formula>"Personendaten werden bearbeitet - Risikovorprüfung ergibt hohe Risiken"</formula>
    </cfRule>
  </conditionalFormatting>
  <conditionalFormatting sqref="F22">
    <cfRule type="cellIs" dxfId="382" priority="302" stopIfTrue="1" operator="equal">
      <formula>"Keine Personendaten"</formula>
    </cfRule>
    <cfRule type="cellIs" dxfId="381" priority="303" stopIfTrue="1" operator="equal">
      <formula>"Personendaten werden bearbeitet - Risikovorprüfung ergibt kein hohes Risiko"</formula>
    </cfRule>
    <cfRule type="cellIs" dxfId="380" priority="304" stopIfTrue="1" operator="equal">
      <formula>"Personendaten werden bearbeitet - Risikovorprüfung ergibt hohe Risiken"</formula>
    </cfRule>
  </conditionalFormatting>
  <conditionalFormatting sqref="F22">
    <cfRule type="cellIs" dxfId="379" priority="299" stopIfTrue="1" operator="equal">
      <formula>"Keine Personendaten"</formula>
    </cfRule>
    <cfRule type="cellIs" dxfId="378" priority="300" stopIfTrue="1" operator="equal">
      <formula>"Personendaten werden bearbeitet - Risikovorprüfung ergibt kein hohes Risiko"</formula>
    </cfRule>
    <cfRule type="cellIs" dxfId="377" priority="301" stopIfTrue="1" operator="equal">
      <formula>"Personendaten werden bearbeitet - Risikovorprüfung ergibt hohe Risiken"</formula>
    </cfRule>
  </conditionalFormatting>
  <conditionalFormatting sqref="F23">
    <cfRule type="cellIs" dxfId="376" priority="296" stopIfTrue="1" operator="equal">
      <formula>"Keine Personendaten"</formula>
    </cfRule>
    <cfRule type="cellIs" dxfId="375" priority="297" stopIfTrue="1" operator="equal">
      <formula>"Personendaten werden bearbeitet - Risikovorprüfung ergibt kein hohes Risiko"</formula>
    </cfRule>
    <cfRule type="cellIs" dxfId="374" priority="298" stopIfTrue="1" operator="equal">
      <formula>"Personendaten werden bearbeitet - Risikovorprüfung ergibt hohe Risiken"</formula>
    </cfRule>
  </conditionalFormatting>
  <conditionalFormatting sqref="F23">
    <cfRule type="cellIs" dxfId="373" priority="293" stopIfTrue="1" operator="equal">
      <formula>"Keine Personendaten"</formula>
    </cfRule>
    <cfRule type="cellIs" dxfId="372" priority="294" stopIfTrue="1" operator="equal">
      <formula>"Personendaten werden bearbeitet - Risikovorprüfung ergibt kein hohes Risiko"</formula>
    </cfRule>
    <cfRule type="cellIs" dxfId="371" priority="295" stopIfTrue="1" operator="equal">
      <formula>"Personendaten werden bearbeitet - Risikovorprüfung ergibt hohe Risiken"</formula>
    </cfRule>
  </conditionalFormatting>
  <conditionalFormatting sqref="F23">
    <cfRule type="cellIs" dxfId="370" priority="290" stopIfTrue="1" operator="equal">
      <formula>"Keine Personendaten"</formula>
    </cfRule>
    <cfRule type="cellIs" dxfId="369" priority="291" stopIfTrue="1" operator="equal">
      <formula>"Personendaten werden bearbeitet - Risikovorprüfung ergibt kein hohes Risiko"</formula>
    </cfRule>
    <cfRule type="cellIs" dxfId="368" priority="292" stopIfTrue="1" operator="equal">
      <formula>"Personendaten werden bearbeitet - Risikovorprüfung ergibt hohe Risiken"</formula>
    </cfRule>
  </conditionalFormatting>
  <conditionalFormatting sqref="F25">
    <cfRule type="cellIs" dxfId="367" priority="287" stopIfTrue="1" operator="equal">
      <formula>"Keine Personendaten"</formula>
    </cfRule>
    <cfRule type="cellIs" dxfId="366" priority="288" stopIfTrue="1" operator="equal">
      <formula>"Personendaten werden bearbeitet - Risikovorprüfung ergibt kein hohes Risiko"</formula>
    </cfRule>
    <cfRule type="cellIs" dxfId="365" priority="289" stopIfTrue="1" operator="equal">
      <formula>"Personendaten werden bearbeitet - Risikovorprüfung ergibt hohe Risiken"</formula>
    </cfRule>
  </conditionalFormatting>
  <conditionalFormatting sqref="F25">
    <cfRule type="cellIs" dxfId="364" priority="284" stopIfTrue="1" operator="equal">
      <formula>"Keine Personendaten"</formula>
    </cfRule>
    <cfRule type="cellIs" dxfId="363" priority="285" stopIfTrue="1" operator="equal">
      <formula>"Personendaten werden bearbeitet - Risikovorprüfung ergibt kein hohes Risiko"</formula>
    </cfRule>
    <cfRule type="cellIs" dxfId="362" priority="286" stopIfTrue="1" operator="equal">
      <formula>"Personendaten werden bearbeitet - Risikovorprüfung ergibt hohe Risiken"</formula>
    </cfRule>
  </conditionalFormatting>
  <conditionalFormatting sqref="F25">
    <cfRule type="cellIs" dxfId="361" priority="281" stopIfTrue="1" operator="equal">
      <formula>"Keine Personendaten"</formula>
    </cfRule>
    <cfRule type="cellIs" dxfId="360" priority="282" stopIfTrue="1" operator="equal">
      <formula>"Personendaten werden bearbeitet - Risikovorprüfung ergibt kein hohes Risiko"</formula>
    </cfRule>
    <cfRule type="cellIs" dxfId="359" priority="283" stopIfTrue="1" operator="equal">
      <formula>"Personendaten werden bearbeitet - Risikovorprüfung ergibt hohe Risiken"</formula>
    </cfRule>
  </conditionalFormatting>
  <conditionalFormatting sqref="F29">
    <cfRule type="cellIs" dxfId="358" priority="278" stopIfTrue="1" operator="equal">
      <formula>"Keine Personendaten"</formula>
    </cfRule>
    <cfRule type="cellIs" dxfId="357" priority="279" stopIfTrue="1" operator="equal">
      <formula>"Personendaten werden bearbeitet - Risikovorprüfung ergibt kein hohes Risiko"</formula>
    </cfRule>
    <cfRule type="cellIs" dxfId="356" priority="280" stopIfTrue="1" operator="equal">
      <formula>"Personendaten werden bearbeitet - Risikovorprüfung ergibt hohe Risiken"</formula>
    </cfRule>
  </conditionalFormatting>
  <conditionalFormatting sqref="F29">
    <cfRule type="cellIs" dxfId="355" priority="275" stopIfTrue="1" operator="equal">
      <formula>"Keine Personendaten"</formula>
    </cfRule>
    <cfRule type="cellIs" dxfId="354" priority="276" stopIfTrue="1" operator="equal">
      <formula>"Personendaten werden bearbeitet - Risikovorprüfung ergibt kein hohes Risiko"</formula>
    </cfRule>
    <cfRule type="cellIs" dxfId="353" priority="277" stopIfTrue="1" operator="equal">
      <formula>"Personendaten werden bearbeitet - Risikovorprüfung ergibt hohe Risiken"</formula>
    </cfRule>
  </conditionalFormatting>
  <conditionalFormatting sqref="F29">
    <cfRule type="cellIs" dxfId="352" priority="272" stopIfTrue="1" operator="equal">
      <formula>"Keine Personendaten"</formula>
    </cfRule>
    <cfRule type="cellIs" dxfId="351" priority="273" stopIfTrue="1" operator="equal">
      <formula>"Personendaten werden bearbeitet - Risikovorprüfung ergibt kein hohes Risiko"</formula>
    </cfRule>
    <cfRule type="cellIs" dxfId="350" priority="274" stopIfTrue="1" operator="equal">
      <formula>"Personendaten werden bearbeitet - Risikovorprüfung ergibt hohe Risiken"</formula>
    </cfRule>
  </conditionalFormatting>
  <conditionalFormatting sqref="F30">
    <cfRule type="cellIs" dxfId="349" priority="269" stopIfTrue="1" operator="equal">
      <formula>"Keine Personendaten"</formula>
    </cfRule>
    <cfRule type="cellIs" dxfId="348" priority="270" stopIfTrue="1" operator="equal">
      <formula>"Personendaten werden bearbeitet - Risikovorprüfung ergibt kein hohes Risiko"</formula>
    </cfRule>
    <cfRule type="cellIs" dxfId="347" priority="271" stopIfTrue="1" operator="equal">
      <formula>"Personendaten werden bearbeitet - Risikovorprüfung ergibt hohe Risiken"</formula>
    </cfRule>
  </conditionalFormatting>
  <conditionalFormatting sqref="F30">
    <cfRule type="cellIs" dxfId="346" priority="266" stopIfTrue="1" operator="equal">
      <formula>"Keine Personendaten"</formula>
    </cfRule>
    <cfRule type="cellIs" dxfId="345" priority="267" stopIfTrue="1" operator="equal">
      <formula>"Personendaten werden bearbeitet - Risikovorprüfung ergibt kein hohes Risiko"</formula>
    </cfRule>
    <cfRule type="cellIs" dxfId="344" priority="268" stopIfTrue="1" operator="equal">
      <formula>"Personendaten werden bearbeitet - Risikovorprüfung ergibt hohe Risiken"</formula>
    </cfRule>
  </conditionalFormatting>
  <conditionalFormatting sqref="F30">
    <cfRule type="cellIs" dxfId="343" priority="263" stopIfTrue="1" operator="equal">
      <formula>"Keine Personendaten"</formula>
    </cfRule>
    <cfRule type="cellIs" dxfId="342" priority="264" stopIfTrue="1" operator="equal">
      <formula>"Personendaten werden bearbeitet - Risikovorprüfung ergibt kein hohes Risiko"</formula>
    </cfRule>
    <cfRule type="cellIs" dxfId="341" priority="265" stopIfTrue="1" operator="equal">
      <formula>"Personendaten werden bearbeitet - Risikovorprüfung ergibt hohe Risiken"</formula>
    </cfRule>
  </conditionalFormatting>
  <conditionalFormatting sqref="F33">
    <cfRule type="cellIs" dxfId="340" priority="260" stopIfTrue="1" operator="equal">
      <formula>"Keine Personendaten"</formula>
    </cfRule>
    <cfRule type="cellIs" dxfId="339" priority="261" stopIfTrue="1" operator="equal">
      <formula>"Personendaten werden bearbeitet - Risikovorprüfung ergibt kein hohes Risiko"</formula>
    </cfRule>
    <cfRule type="cellIs" dxfId="338" priority="262" stopIfTrue="1" operator="equal">
      <formula>"Personendaten werden bearbeitet - Risikovorprüfung ergibt hohe Risiken"</formula>
    </cfRule>
  </conditionalFormatting>
  <conditionalFormatting sqref="F33">
    <cfRule type="cellIs" dxfId="337" priority="257" stopIfTrue="1" operator="equal">
      <formula>"Keine Personendaten"</formula>
    </cfRule>
    <cfRule type="cellIs" dxfId="336" priority="258" stopIfTrue="1" operator="equal">
      <formula>"Personendaten werden bearbeitet - Risikovorprüfung ergibt kein hohes Risiko"</formula>
    </cfRule>
    <cfRule type="cellIs" dxfId="335" priority="259" stopIfTrue="1" operator="equal">
      <formula>"Personendaten werden bearbeitet - Risikovorprüfung ergibt hohe Risiken"</formula>
    </cfRule>
  </conditionalFormatting>
  <conditionalFormatting sqref="F33">
    <cfRule type="cellIs" dxfId="334" priority="254" stopIfTrue="1" operator="equal">
      <formula>"Keine Personendaten"</formula>
    </cfRule>
    <cfRule type="cellIs" dxfId="333" priority="255" stopIfTrue="1" operator="equal">
      <formula>"Personendaten werden bearbeitet - Risikovorprüfung ergibt kein hohes Risiko"</formula>
    </cfRule>
    <cfRule type="cellIs" dxfId="332" priority="256" stopIfTrue="1" operator="equal">
      <formula>"Personendaten werden bearbeitet - Risikovorprüfung ergibt hohe Risiken"</formula>
    </cfRule>
  </conditionalFormatting>
  <conditionalFormatting sqref="I29">
    <cfRule type="cellIs" dxfId="331" priority="242" stopIfTrue="1" operator="equal">
      <formula>"Keine Personendaten"</formula>
    </cfRule>
    <cfRule type="cellIs" dxfId="330" priority="243" stopIfTrue="1" operator="equal">
      <formula>"Personendaten werden bearbeitet - Risikovorprüfung ergibt kein hohes Risiko"</formula>
    </cfRule>
    <cfRule type="cellIs" dxfId="329" priority="244" stopIfTrue="1" operator="equal">
      <formula>"Personendaten werden bearbeitet - Risikovorprüfung ergibt hohe Risiken"</formula>
    </cfRule>
  </conditionalFormatting>
  <conditionalFormatting sqref="I29">
    <cfRule type="cellIs" dxfId="328" priority="240" operator="equal">
      <formula>"Trifft zu"</formula>
    </cfRule>
    <cfRule type="cellIs" dxfId="327" priority="241" operator="equal">
      <formula>"Trifft nicht zu"</formula>
    </cfRule>
  </conditionalFormatting>
  <conditionalFormatting sqref="I29">
    <cfRule type="cellIs" dxfId="326" priority="237" stopIfTrue="1" operator="equal">
      <formula>"Keine Personendaten"</formula>
    </cfRule>
    <cfRule type="cellIs" dxfId="325" priority="238" stopIfTrue="1" operator="equal">
      <formula>"Personendaten werden bearbeitet - Risikovorprüfung ergibt kein hohes Risiko"</formula>
    </cfRule>
    <cfRule type="cellIs" dxfId="324" priority="239" stopIfTrue="1" operator="equal">
      <formula>"Personendaten werden bearbeitet - Risikovorprüfung ergibt hohe Risiken"</formula>
    </cfRule>
  </conditionalFormatting>
  <conditionalFormatting sqref="I30">
    <cfRule type="cellIs" dxfId="323" priority="234" stopIfTrue="1" operator="equal">
      <formula>"Keine Personendaten"</formula>
    </cfRule>
    <cfRule type="cellIs" dxfId="322" priority="235" stopIfTrue="1" operator="equal">
      <formula>"Personendaten werden bearbeitet - Risikovorprüfung ergibt kein hohes Risiko"</formula>
    </cfRule>
    <cfRule type="cellIs" dxfId="321" priority="236" stopIfTrue="1" operator="equal">
      <formula>"Personendaten werden bearbeitet - Risikovorprüfung ergibt hohe Risiken"</formula>
    </cfRule>
  </conditionalFormatting>
  <conditionalFormatting sqref="I30">
    <cfRule type="cellIs" dxfId="320" priority="232" operator="equal">
      <formula>"Trifft zu"</formula>
    </cfRule>
    <cfRule type="cellIs" dxfId="319" priority="233" operator="equal">
      <formula>"Trifft nicht zu"</formula>
    </cfRule>
  </conditionalFormatting>
  <conditionalFormatting sqref="I30">
    <cfRule type="cellIs" dxfId="318" priority="229" stopIfTrue="1" operator="equal">
      <formula>"Keine Personendaten"</formula>
    </cfRule>
    <cfRule type="cellIs" dxfId="317" priority="230" stopIfTrue="1" operator="equal">
      <formula>"Personendaten werden bearbeitet - Risikovorprüfung ergibt kein hohes Risiko"</formula>
    </cfRule>
    <cfRule type="cellIs" dxfId="316" priority="231" stopIfTrue="1" operator="equal">
      <formula>"Personendaten werden bearbeitet - Risikovorprüfung ergibt hohe Risiken"</formula>
    </cfRule>
  </conditionalFormatting>
  <conditionalFormatting sqref="H29">
    <cfRule type="cellIs" dxfId="315" priority="226" stopIfTrue="1" operator="equal">
      <formula>"Keine Personendaten"</formula>
    </cfRule>
    <cfRule type="cellIs" dxfId="314" priority="227" stopIfTrue="1" operator="equal">
      <formula>"Personendaten werden bearbeitet - Risikovorprüfung ergibt kein hohes Risiko"</formula>
    </cfRule>
    <cfRule type="cellIs" dxfId="313" priority="228" stopIfTrue="1" operator="equal">
      <formula>"Personendaten werden bearbeitet - Risikovorprüfung ergibt hohe Risiken"</formula>
    </cfRule>
  </conditionalFormatting>
  <conditionalFormatting sqref="H29">
    <cfRule type="cellIs" dxfId="312" priority="224" operator="equal">
      <formula>"Trifft zu"</formula>
    </cfRule>
    <cfRule type="cellIs" dxfId="311" priority="225" operator="equal">
      <formula>"Trifft nicht zu"</formula>
    </cfRule>
  </conditionalFormatting>
  <conditionalFormatting sqref="H29">
    <cfRule type="cellIs" dxfId="310" priority="221" stopIfTrue="1" operator="equal">
      <formula>"Keine Personendaten"</formula>
    </cfRule>
    <cfRule type="cellIs" dxfId="309" priority="222" stopIfTrue="1" operator="equal">
      <formula>"Personendaten werden bearbeitet - Risikovorprüfung ergibt kein hohes Risiko"</formula>
    </cfRule>
    <cfRule type="cellIs" dxfId="308" priority="223" stopIfTrue="1" operator="equal">
      <formula>"Personendaten werden bearbeitet - Risikovorprüfung ergibt hohe Risiken"</formula>
    </cfRule>
  </conditionalFormatting>
  <conditionalFormatting sqref="H30">
    <cfRule type="cellIs" dxfId="307" priority="218" stopIfTrue="1" operator="equal">
      <formula>"Keine Personendaten"</formula>
    </cfRule>
    <cfRule type="cellIs" dxfId="306" priority="219" stopIfTrue="1" operator="equal">
      <formula>"Personendaten werden bearbeitet - Risikovorprüfung ergibt kein hohes Risiko"</formula>
    </cfRule>
    <cfRule type="cellIs" dxfId="305" priority="220" stopIfTrue="1" operator="equal">
      <formula>"Personendaten werden bearbeitet - Risikovorprüfung ergibt hohe Risiken"</formula>
    </cfRule>
  </conditionalFormatting>
  <conditionalFormatting sqref="H30">
    <cfRule type="cellIs" dxfId="304" priority="216" operator="equal">
      <formula>"Trifft zu"</formula>
    </cfRule>
    <cfRule type="cellIs" dxfId="303" priority="217" operator="equal">
      <formula>"Trifft nicht zu"</formula>
    </cfRule>
  </conditionalFormatting>
  <conditionalFormatting sqref="H30">
    <cfRule type="cellIs" dxfId="302" priority="213" stopIfTrue="1" operator="equal">
      <formula>"Keine Personendaten"</formula>
    </cfRule>
    <cfRule type="cellIs" dxfId="301" priority="214" stopIfTrue="1" operator="equal">
      <formula>"Personendaten werden bearbeitet - Risikovorprüfung ergibt kein hohes Risiko"</formula>
    </cfRule>
    <cfRule type="cellIs" dxfId="300" priority="215" stopIfTrue="1" operator="equal">
      <formula>"Personendaten werden bearbeitet - Risikovorprüfung ergibt hohe Risiken"</formula>
    </cfRule>
  </conditionalFormatting>
  <conditionalFormatting sqref="I32">
    <cfRule type="cellIs" dxfId="299" priority="195" operator="equal">
      <formula>"Trifft zu"</formula>
    </cfRule>
    <cfRule type="cellIs" dxfId="298" priority="196" operator="equal">
      <formula>"Trifft nicht zu"</formula>
    </cfRule>
  </conditionalFormatting>
  <conditionalFormatting sqref="I32">
    <cfRule type="cellIs" dxfId="297" priority="192" stopIfTrue="1" operator="equal">
      <formula>"Keine Personendaten"</formula>
    </cfRule>
    <cfRule type="cellIs" dxfId="296" priority="193" stopIfTrue="1" operator="equal">
      <formula>"Personendaten werden bearbeitet - Risikovorprüfung ergibt kein hohes Risiko"</formula>
    </cfRule>
    <cfRule type="cellIs" dxfId="295" priority="194" stopIfTrue="1" operator="equal">
      <formula>"Personendaten werden bearbeitet - Risikovorprüfung ergibt hohe Risiken"</formula>
    </cfRule>
  </conditionalFormatting>
  <conditionalFormatting sqref="I33">
    <cfRule type="cellIs" dxfId="294" priority="190" operator="equal">
      <formula>"Trifft zu"</formula>
    </cfRule>
    <cfRule type="cellIs" dxfId="293" priority="191" operator="equal">
      <formula>"Trifft nicht zu"</formula>
    </cfRule>
  </conditionalFormatting>
  <conditionalFormatting sqref="I33">
    <cfRule type="cellIs" dxfId="292" priority="187" stopIfTrue="1" operator="equal">
      <formula>"Keine Personendaten"</formula>
    </cfRule>
    <cfRule type="cellIs" dxfId="291" priority="188" stopIfTrue="1" operator="equal">
      <formula>"Personendaten werden bearbeitet - Risikovorprüfung ergibt kein hohes Risiko"</formula>
    </cfRule>
    <cfRule type="cellIs" dxfId="290" priority="189" stopIfTrue="1" operator="equal">
      <formula>"Personendaten werden bearbeitet - Risikovorprüfung ergibt hohe Risiken"</formula>
    </cfRule>
  </conditionalFormatting>
  <conditionalFormatting sqref="I34">
    <cfRule type="cellIs" dxfId="289" priority="185" operator="equal">
      <formula>"Trifft zu"</formula>
    </cfRule>
    <cfRule type="cellIs" dxfId="288" priority="186" operator="equal">
      <formula>"Trifft nicht zu"</formula>
    </cfRule>
  </conditionalFormatting>
  <conditionalFormatting sqref="I34">
    <cfRule type="cellIs" dxfId="287" priority="182" stopIfTrue="1" operator="equal">
      <formula>"Keine Personendaten"</formula>
    </cfRule>
    <cfRule type="cellIs" dxfId="286" priority="183" stopIfTrue="1" operator="equal">
      <formula>"Personendaten werden bearbeitet - Risikovorprüfung ergibt kein hohes Risiko"</formula>
    </cfRule>
    <cfRule type="cellIs" dxfId="285" priority="184" stopIfTrue="1" operator="equal">
      <formula>"Personendaten werden bearbeitet - Risikovorprüfung ergibt hohe Risiken"</formula>
    </cfRule>
  </conditionalFormatting>
  <conditionalFormatting sqref="H32">
    <cfRule type="cellIs" dxfId="284" priority="180" operator="equal">
      <formula>"Trifft zu"</formula>
    </cfRule>
    <cfRule type="cellIs" dxfId="283" priority="181" operator="equal">
      <formula>"Trifft nicht zu"</formula>
    </cfRule>
  </conditionalFormatting>
  <conditionalFormatting sqref="H32">
    <cfRule type="cellIs" dxfId="282" priority="177" stopIfTrue="1" operator="equal">
      <formula>"Keine Personendaten"</formula>
    </cfRule>
    <cfRule type="cellIs" dxfId="281" priority="178" stopIfTrue="1" operator="equal">
      <formula>"Personendaten werden bearbeitet - Risikovorprüfung ergibt kein hohes Risiko"</formula>
    </cfRule>
    <cfRule type="cellIs" dxfId="280" priority="179" stopIfTrue="1" operator="equal">
      <formula>"Personendaten werden bearbeitet - Risikovorprüfung ergibt hohe Risiken"</formula>
    </cfRule>
  </conditionalFormatting>
  <conditionalFormatting sqref="H33">
    <cfRule type="cellIs" dxfId="279" priority="175" operator="equal">
      <formula>"Trifft zu"</formula>
    </cfRule>
    <cfRule type="cellIs" dxfId="278" priority="176" operator="equal">
      <formula>"Trifft nicht zu"</formula>
    </cfRule>
  </conditionalFormatting>
  <conditionalFormatting sqref="H33">
    <cfRule type="cellIs" dxfId="277" priority="172" stopIfTrue="1" operator="equal">
      <formula>"Keine Personendaten"</formula>
    </cfRule>
    <cfRule type="cellIs" dxfId="276" priority="173" stopIfTrue="1" operator="equal">
      <formula>"Personendaten werden bearbeitet - Risikovorprüfung ergibt kein hohes Risiko"</formula>
    </cfRule>
    <cfRule type="cellIs" dxfId="275" priority="174" stopIfTrue="1" operator="equal">
      <formula>"Personendaten werden bearbeitet - Risikovorprüfung ergibt hohe Risiken"</formula>
    </cfRule>
  </conditionalFormatting>
  <conditionalFormatting sqref="H34">
    <cfRule type="cellIs" dxfId="274" priority="170" operator="equal">
      <formula>"Trifft zu"</formula>
    </cfRule>
    <cfRule type="cellIs" dxfId="273" priority="171" operator="equal">
      <formula>"Trifft nicht zu"</formula>
    </cfRule>
  </conditionalFormatting>
  <conditionalFormatting sqref="H34">
    <cfRule type="cellIs" dxfId="272" priority="167" stopIfTrue="1" operator="equal">
      <formula>"Keine Personendaten"</formula>
    </cfRule>
    <cfRule type="cellIs" dxfId="271" priority="168" stopIfTrue="1" operator="equal">
      <formula>"Personendaten werden bearbeitet - Risikovorprüfung ergibt kein hohes Risiko"</formula>
    </cfRule>
    <cfRule type="cellIs" dxfId="270" priority="169" stopIfTrue="1" operator="equal">
      <formula>"Personendaten werden bearbeitet - Risikovorprüfung ergibt hohe Risiken"</formula>
    </cfRule>
  </conditionalFormatting>
  <conditionalFormatting sqref="F19">
    <cfRule type="cellIs" dxfId="269" priority="137" stopIfTrue="1" operator="equal">
      <formula>"Keine Personendaten"</formula>
    </cfRule>
    <cfRule type="cellIs" dxfId="268" priority="138" stopIfTrue="1" operator="equal">
      <formula>"Personendaten werden bearbeitet - Risikovorprüfung ergibt kein hohes Risiko"</formula>
    </cfRule>
    <cfRule type="cellIs" dxfId="267" priority="139" stopIfTrue="1" operator="equal">
      <formula>"Personendaten werden bearbeitet - Risikovorprüfung ergibt hohe Risiken"</formula>
    </cfRule>
  </conditionalFormatting>
  <conditionalFormatting sqref="F14">
    <cfRule type="cellIs" dxfId="266" priority="149" stopIfTrue="1" operator="equal">
      <formula>"Keine Personendaten"</formula>
    </cfRule>
    <cfRule type="cellIs" dxfId="265" priority="150" stopIfTrue="1" operator="equal">
      <formula>"Personendaten werden bearbeitet - Risikovorprüfung ergibt kein hohes Risiko"</formula>
    </cfRule>
    <cfRule type="cellIs" dxfId="264" priority="151" stopIfTrue="1" operator="equal">
      <formula>"Personendaten werden bearbeitet - Risikovorprüfung ergibt hohe Risiken"</formula>
    </cfRule>
  </conditionalFormatting>
  <conditionalFormatting sqref="F15">
    <cfRule type="cellIs" dxfId="263" priority="146" stopIfTrue="1" operator="equal">
      <formula>"Keine Personendaten"</formula>
    </cfRule>
    <cfRule type="cellIs" dxfId="262" priority="147" stopIfTrue="1" operator="equal">
      <formula>"Personendaten werden bearbeitet - Risikovorprüfung ergibt kein hohes Risiko"</formula>
    </cfRule>
    <cfRule type="cellIs" dxfId="261" priority="148" stopIfTrue="1" operator="equal">
      <formula>"Personendaten werden bearbeitet - Risikovorprüfung ergibt hohe Risiken"</formula>
    </cfRule>
  </conditionalFormatting>
  <conditionalFormatting sqref="F17">
    <cfRule type="cellIs" dxfId="260" priority="143" stopIfTrue="1" operator="equal">
      <formula>"Keine Personendaten"</formula>
    </cfRule>
    <cfRule type="cellIs" dxfId="259" priority="144" stopIfTrue="1" operator="equal">
      <formula>"Personendaten werden bearbeitet - Risikovorprüfung ergibt kein hohes Risiko"</formula>
    </cfRule>
    <cfRule type="cellIs" dxfId="258" priority="145" stopIfTrue="1" operator="equal">
      <formula>"Personendaten werden bearbeitet - Risikovorprüfung ergibt hohe Risiken"</formula>
    </cfRule>
  </conditionalFormatting>
  <conditionalFormatting sqref="F18">
    <cfRule type="cellIs" dxfId="257" priority="140" stopIfTrue="1" operator="equal">
      <formula>"Keine Personendaten"</formula>
    </cfRule>
    <cfRule type="cellIs" dxfId="256" priority="141" stopIfTrue="1" operator="equal">
      <formula>"Personendaten werden bearbeitet - Risikovorprüfung ergibt kein hohes Risiko"</formula>
    </cfRule>
    <cfRule type="cellIs" dxfId="255" priority="142" stopIfTrue="1" operator="equal">
      <formula>"Personendaten werden bearbeitet - Risikovorprüfung ergibt hohe Risiken"</formula>
    </cfRule>
  </conditionalFormatting>
  <conditionalFormatting sqref="F21">
    <cfRule type="cellIs" dxfId="254" priority="134" stopIfTrue="1" operator="equal">
      <formula>"Keine Personendaten"</formula>
    </cfRule>
    <cfRule type="cellIs" dxfId="253" priority="135" stopIfTrue="1" operator="equal">
      <formula>"Personendaten werden bearbeitet - Risikovorprüfung ergibt kein hohes Risiko"</formula>
    </cfRule>
    <cfRule type="cellIs" dxfId="252" priority="136" stopIfTrue="1" operator="equal">
      <formula>"Personendaten werden bearbeitet - Risikovorprüfung ergibt hohe Risiken"</formula>
    </cfRule>
  </conditionalFormatting>
  <conditionalFormatting sqref="F22">
    <cfRule type="cellIs" dxfId="251" priority="131" stopIfTrue="1" operator="equal">
      <formula>"Keine Personendaten"</formula>
    </cfRule>
    <cfRule type="cellIs" dxfId="250" priority="132" stopIfTrue="1" operator="equal">
      <formula>"Personendaten werden bearbeitet - Risikovorprüfung ergibt kein hohes Risiko"</formula>
    </cfRule>
    <cfRule type="cellIs" dxfId="249" priority="133" stopIfTrue="1" operator="equal">
      <formula>"Personendaten werden bearbeitet - Risikovorprüfung ergibt hohe Risiken"</formula>
    </cfRule>
  </conditionalFormatting>
  <conditionalFormatting sqref="F23">
    <cfRule type="cellIs" dxfId="248" priority="128" stopIfTrue="1" operator="equal">
      <formula>"Keine Personendaten"</formula>
    </cfRule>
    <cfRule type="cellIs" dxfId="247" priority="129" stopIfTrue="1" operator="equal">
      <formula>"Personendaten werden bearbeitet - Risikovorprüfung ergibt kein hohes Risiko"</formula>
    </cfRule>
    <cfRule type="cellIs" dxfId="246" priority="130" stopIfTrue="1" operator="equal">
      <formula>"Personendaten werden bearbeitet - Risikovorprüfung ergibt hohe Risiken"</formula>
    </cfRule>
  </conditionalFormatting>
  <conditionalFormatting sqref="F25">
    <cfRule type="cellIs" dxfId="245" priority="125" stopIfTrue="1" operator="equal">
      <formula>"Keine Personendaten"</formula>
    </cfRule>
    <cfRule type="cellIs" dxfId="244" priority="126" stopIfTrue="1" operator="equal">
      <formula>"Personendaten werden bearbeitet - Risikovorprüfung ergibt kein hohes Risiko"</formula>
    </cfRule>
    <cfRule type="cellIs" dxfId="243" priority="127" stopIfTrue="1" operator="equal">
      <formula>"Personendaten werden bearbeitet - Risikovorprüfung ergibt hohe Risiken"</formula>
    </cfRule>
  </conditionalFormatting>
  <conditionalFormatting sqref="F26">
    <cfRule type="cellIs" dxfId="242" priority="122" stopIfTrue="1" operator="equal">
      <formula>"Keine Personendaten"</formula>
    </cfRule>
    <cfRule type="cellIs" dxfId="241" priority="123" stopIfTrue="1" operator="equal">
      <formula>"Personendaten werden bearbeitet - Risikovorprüfung ergibt kein hohes Risiko"</formula>
    </cfRule>
    <cfRule type="cellIs" dxfId="240" priority="124" stopIfTrue="1" operator="equal">
      <formula>"Personendaten werden bearbeitet - Risikovorprüfung ergibt hohe Risiken"</formula>
    </cfRule>
  </conditionalFormatting>
  <conditionalFormatting sqref="F33">
    <cfRule type="cellIs" dxfId="239" priority="119" stopIfTrue="1" operator="equal">
      <formula>"Keine Personendaten"</formula>
    </cfRule>
    <cfRule type="cellIs" dxfId="238" priority="120" stopIfTrue="1" operator="equal">
      <formula>"Personendaten werden bearbeitet - Risikovorprüfung ergibt kein hohes Risiko"</formula>
    </cfRule>
    <cfRule type="cellIs" dxfId="237" priority="121" stopIfTrue="1" operator="equal">
      <formula>"Personendaten werden bearbeitet - Risikovorprüfung ergibt hohe Risiken"</formula>
    </cfRule>
  </conditionalFormatting>
  <conditionalFormatting sqref="F34">
    <cfRule type="cellIs" dxfId="236" priority="116" stopIfTrue="1" operator="equal">
      <formula>"Keine Personendaten"</formula>
    </cfRule>
    <cfRule type="cellIs" dxfId="235" priority="117" stopIfTrue="1" operator="equal">
      <formula>"Personendaten werden bearbeitet - Risikovorprüfung ergibt kein hohes Risiko"</formula>
    </cfRule>
    <cfRule type="cellIs" dxfId="234" priority="118" stopIfTrue="1" operator="equal">
      <formula>"Personendaten werden bearbeitet - Risikovorprüfung ergibt hohe Risiken"</formula>
    </cfRule>
  </conditionalFormatting>
  <conditionalFormatting sqref="E41">
    <cfRule type="expression" dxfId="233" priority="113">
      <formula>E41="Sehr Hoher Schutz"</formula>
    </cfRule>
    <cfRule type="expression" dxfId="232" priority="114">
      <formula>E41="Hoher Schutz"</formula>
    </cfRule>
    <cfRule type="expression" dxfId="231" priority="115">
      <formula>E41="Grundschutz"</formula>
    </cfRule>
  </conditionalFormatting>
  <conditionalFormatting sqref="D41">
    <cfRule type="expression" dxfId="230" priority="110">
      <formula>D41="Sehr Hoher Schutz"</formula>
    </cfRule>
    <cfRule type="expression" dxfId="229" priority="111">
      <formula>D41="Hoher Schutz"</formula>
    </cfRule>
    <cfRule type="expression" dxfId="228" priority="112">
      <formula>D41="Grundschutz"</formula>
    </cfRule>
  </conditionalFormatting>
  <conditionalFormatting sqref="D42:F43">
    <cfRule type="expression" dxfId="227" priority="108">
      <formula>D42="Erhöhter Schutzbedarf"</formula>
    </cfRule>
    <cfRule type="expression" dxfId="226" priority="109">
      <formula>D42="Kein erhöhter Schutzbedarf"</formula>
    </cfRule>
  </conditionalFormatting>
  <conditionalFormatting sqref="C42">
    <cfRule type="expression" dxfId="225" priority="105">
      <formula>C42="Erhöhter Schutzbedarf"</formula>
    </cfRule>
    <cfRule type="expression" dxfId="224" priority="106">
      <formula>C42="Kein erhöhter Schutzbedarf"</formula>
    </cfRule>
  </conditionalFormatting>
  <conditionalFormatting sqref="C6:C8">
    <cfRule type="cellIs" dxfId="223" priority="102" stopIfTrue="1" operator="equal">
      <formula>"Keine Personendaten"</formula>
    </cfRule>
    <cfRule type="cellIs" dxfId="222" priority="103" stopIfTrue="1" operator="equal">
      <formula>"Personendaten werden bearbeitet - Risikovorprüfung ergibt kein hohes Risiko"</formula>
    </cfRule>
    <cfRule type="cellIs" dxfId="221" priority="104" stopIfTrue="1" operator="equal">
      <formula>"Personendaten werden bearbeitet - Risikovorprüfung ergibt hohe Risiken"</formula>
    </cfRule>
  </conditionalFormatting>
  <conditionalFormatting sqref="C6:C8">
    <cfRule type="cellIs" dxfId="220" priority="100" operator="equal">
      <formula>"Trifft zu"</formula>
    </cfRule>
    <cfRule type="cellIs" dxfId="219" priority="101" operator="equal">
      <formula>"Trifft nicht zu"</formula>
    </cfRule>
  </conditionalFormatting>
  <conditionalFormatting sqref="C8">
    <cfRule type="cellIs" dxfId="218" priority="97" stopIfTrue="1" operator="equal">
      <formula>"Keine Personendaten"</formula>
    </cfRule>
    <cfRule type="cellIs" dxfId="217" priority="98" stopIfTrue="1" operator="equal">
      <formula>"Personendaten werden bearbeitet - Risikovorprüfung ergibt kein hohes Risiko"</formula>
    </cfRule>
    <cfRule type="cellIs" dxfId="216" priority="99" stopIfTrue="1" operator="equal">
      <formula>"Personendaten werden bearbeitet - Risikovorprüfung ergibt hohe Risiken"</formula>
    </cfRule>
  </conditionalFormatting>
  <conditionalFormatting sqref="C10:C12">
    <cfRule type="cellIs" dxfId="215" priority="94" stopIfTrue="1" operator="equal">
      <formula>"Keine Personendaten"</formula>
    </cfRule>
    <cfRule type="cellIs" dxfId="214" priority="95" stopIfTrue="1" operator="equal">
      <formula>"Personendaten werden bearbeitet - Risikovorprüfung ergibt kein hohes Risiko"</formula>
    </cfRule>
    <cfRule type="cellIs" dxfId="213" priority="96" stopIfTrue="1" operator="equal">
      <formula>"Personendaten werden bearbeitet - Risikovorprüfung ergibt hohe Risiken"</formula>
    </cfRule>
  </conditionalFormatting>
  <conditionalFormatting sqref="C10:C12">
    <cfRule type="cellIs" dxfId="212" priority="92" operator="equal">
      <formula>"Trifft zu"</formula>
    </cfRule>
    <cfRule type="cellIs" dxfId="211" priority="93" operator="equal">
      <formula>"Trifft nicht zu"</formula>
    </cfRule>
  </conditionalFormatting>
  <conditionalFormatting sqref="C14:C15">
    <cfRule type="cellIs" dxfId="210" priority="90" operator="equal">
      <formula>"Trifft zu"</formula>
    </cfRule>
    <cfRule type="cellIs" dxfId="209" priority="91" operator="equal">
      <formula>"Trifft nicht zu"</formula>
    </cfRule>
  </conditionalFormatting>
  <conditionalFormatting sqref="C14:C15">
    <cfRule type="cellIs" dxfId="208" priority="87" stopIfTrue="1" operator="equal">
      <formula>"Keine Personendaten"</formula>
    </cfRule>
    <cfRule type="cellIs" dxfId="207" priority="88" stopIfTrue="1" operator="equal">
      <formula>"Personendaten werden bearbeitet - Risikovorprüfung ergibt kein hohes Risiko"</formula>
    </cfRule>
    <cfRule type="cellIs" dxfId="206" priority="89" stopIfTrue="1" operator="equal">
      <formula>"Personendaten werden bearbeitet - Risikovorprüfung ergibt hohe Risiken"</formula>
    </cfRule>
  </conditionalFormatting>
  <conditionalFormatting sqref="C15">
    <cfRule type="cellIs" dxfId="205" priority="84" stopIfTrue="1" operator="equal">
      <formula>"Keine Personendaten"</formula>
    </cfRule>
    <cfRule type="cellIs" dxfId="204" priority="85" stopIfTrue="1" operator="equal">
      <formula>"Personendaten werden bearbeitet - Risikovorprüfung ergibt kein hohes Risiko"</formula>
    </cfRule>
    <cfRule type="cellIs" dxfId="203" priority="86" stopIfTrue="1" operator="equal">
      <formula>"Personendaten werden bearbeitet - Risikovorprüfung ergibt hohe Risiken"</formula>
    </cfRule>
  </conditionalFormatting>
  <conditionalFormatting sqref="C17:C19">
    <cfRule type="cellIs" dxfId="202" priority="82" operator="equal">
      <formula>"Trifft zu"</formula>
    </cfRule>
    <cfRule type="cellIs" dxfId="201" priority="83" operator="equal">
      <formula>"Trifft nicht zu"</formula>
    </cfRule>
  </conditionalFormatting>
  <conditionalFormatting sqref="C17:C19">
    <cfRule type="cellIs" dxfId="200" priority="79" stopIfTrue="1" operator="equal">
      <formula>"Keine Personendaten"</formula>
    </cfRule>
    <cfRule type="cellIs" dxfId="199" priority="80" stopIfTrue="1" operator="equal">
      <formula>"Personendaten werden bearbeitet - Risikovorprüfung ergibt kein hohes Risiko"</formula>
    </cfRule>
    <cfRule type="cellIs" dxfId="198" priority="81" stopIfTrue="1" operator="equal">
      <formula>"Personendaten werden bearbeitet - Risikovorprüfung ergibt hohe Risiken"</formula>
    </cfRule>
  </conditionalFormatting>
  <conditionalFormatting sqref="C18:C19">
    <cfRule type="cellIs" dxfId="197" priority="76" stopIfTrue="1" operator="equal">
      <formula>"Keine Personendaten"</formula>
    </cfRule>
    <cfRule type="cellIs" dxfId="196" priority="77" stopIfTrue="1" operator="equal">
      <formula>"Personendaten werden bearbeitet - Risikovorprüfung ergibt kein hohes Risiko"</formula>
    </cfRule>
    <cfRule type="cellIs" dxfId="195" priority="78" stopIfTrue="1" operator="equal">
      <formula>"Personendaten werden bearbeitet - Risikovorprüfung ergibt hohe Risiken"</formula>
    </cfRule>
  </conditionalFormatting>
  <conditionalFormatting sqref="C19">
    <cfRule type="cellIs" dxfId="194" priority="73" stopIfTrue="1" operator="equal">
      <formula>"Keine Personendaten"</formula>
    </cfRule>
    <cfRule type="cellIs" dxfId="193" priority="74" stopIfTrue="1" operator="equal">
      <formula>"Personendaten werden bearbeitet - Risikovorprüfung ergibt kein hohes Risiko"</formula>
    </cfRule>
    <cfRule type="cellIs" dxfId="192" priority="75" stopIfTrue="1" operator="equal">
      <formula>"Personendaten werden bearbeitet - Risikovorprüfung ergibt hohe Risiken"</formula>
    </cfRule>
  </conditionalFormatting>
  <conditionalFormatting sqref="C21:C23">
    <cfRule type="cellIs" dxfId="191" priority="71" operator="equal">
      <formula>"Trifft zu"</formula>
    </cfRule>
    <cfRule type="cellIs" dxfId="190" priority="72" operator="equal">
      <formula>"Trifft nicht zu"</formula>
    </cfRule>
  </conditionalFormatting>
  <conditionalFormatting sqref="C21:C23">
    <cfRule type="cellIs" dxfId="189" priority="68" stopIfTrue="1" operator="equal">
      <formula>"Keine Personendaten"</formula>
    </cfRule>
    <cfRule type="cellIs" dxfId="188" priority="69" stopIfTrue="1" operator="equal">
      <formula>"Personendaten werden bearbeitet - Risikovorprüfung ergibt kein hohes Risiko"</formula>
    </cfRule>
    <cfRule type="cellIs" dxfId="187" priority="70" stopIfTrue="1" operator="equal">
      <formula>"Personendaten werden bearbeitet - Risikovorprüfung ergibt hohe Risiken"</formula>
    </cfRule>
  </conditionalFormatting>
  <conditionalFormatting sqref="C22:C23">
    <cfRule type="cellIs" dxfId="186" priority="65" stopIfTrue="1" operator="equal">
      <formula>"Keine Personendaten"</formula>
    </cfRule>
    <cfRule type="cellIs" dxfId="185" priority="66" stopIfTrue="1" operator="equal">
      <formula>"Personendaten werden bearbeitet - Risikovorprüfung ergibt kein hohes Risiko"</formula>
    </cfRule>
    <cfRule type="cellIs" dxfId="184" priority="67" stopIfTrue="1" operator="equal">
      <formula>"Personendaten werden bearbeitet - Risikovorprüfung ergibt hohe Risiken"</formula>
    </cfRule>
  </conditionalFormatting>
  <conditionalFormatting sqref="C23">
    <cfRule type="cellIs" dxfId="183" priority="62" stopIfTrue="1" operator="equal">
      <formula>"Keine Personendaten"</formula>
    </cfRule>
    <cfRule type="cellIs" dxfId="182" priority="63" stopIfTrue="1" operator="equal">
      <formula>"Personendaten werden bearbeitet - Risikovorprüfung ergibt kein hohes Risiko"</formula>
    </cfRule>
    <cfRule type="cellIs" dxfId="181" priority="64" stopIfTrue="1" operator="equal">
      <formula>"Personendaten werden bearbeitet - Risikovorprüfung ergibt hohe Risiken"</formula>
    </cfRule>
  </conditionalFormatting>
  <conditionalFormatting sqref="C25:C26">
    <cfRule type="cellIs" dxfId="180" priority="60" operator="equal">
      <formula>"Trifft zu"</formula>
    </cfRule>
    <cfRule type="cellIs" dxfId="179" priority="61" operator="equal">
      <formula>"Trifft nicht zu"</formula>
    </cfRule>
  </conditionalFormatting>
  <conditionalFormatting sqref="C25:C26">
    <cfRule type="cellIs" dxfId="178" priority="57" stopIfTrue="1" operator="equal">
      <formula>"Keine Personendaten"</formula>
    </cfRule>
    <cfRule type="cellIs" dxfId="177" priority="58" stopIfTrue="1" operator="equal">
      <formula>"Personendaten werden bearbeitet - Risikovorprüfung ergibt kein hohes Risiko"</formula>
    </cfRule>
    <cfRule type="cellIs" dxfId="176" priority="59" stopIfTrue="1" operator="equal">
      <formula>"Personendaten werden bearbeitet - Risikovorprüfung ergibt hohe Risiken"</formula>
    </cfRule>
  </conditionalFormatting>
  <conditionalFormatting sqref="C26">
    <cfRule type="cellIs" dxfId="175" priority="54" stopIfTrue="1" operator="equal">
      <formula>"Keine Personendaten"</formula>
    </cfRule>
    <cfRule type="cellIs" dxfId="174" priority="55" stopIfTrue="1" operator="equal">
      <formula>"Personendaten werden bearbeitet - Risikovorprüfung ergibt kein hohes Risiko"</formula>
    </cfRule>
    <cfRule type="cellIs" dxfId="173" priority="56" stopIfTrue="1" operator="equal">
      <formula>"Personendaten werden bearbeitet - Risikovorprüfung ergibt hohe Risiken"</formula>
    </cfRule>
  </conditionalFormatting>
  <conditionalFormatting sqref="C28:C30">
    <cfRule type="cellIs" dxfId="172" priority="51" stopIfTrue="1" operator="equal">
      <formula>"Keine Personendaten"</formula>
    </cfRule>
    <cfRule type="cellIs" dxfId="171" priority="52" stopIfTrue="1" operator="equal">
      <formula>"Personendaten werden bearbeitet - Risikovorprüfung ergibt kein hohes Risiko"</formula>
    </cfRule>
    <cfRule type="cellIs" dxfId="170" priority="53" stopIfTrue="1" operator="equal">
      <formula>"Personendaten werden bearbeitet - Risikovorprüfung ergibt hohe Risiken"</formula>
    </cfRule>
  </conditionalFormatting>
  <conditionalFormatting sqref="C28:C30">
    <cfRule type="cellIs" dxfId="169" priority="49" operator="equal">
      <formula>"Trifft zu"</formula>
    </cfRule>
    <cfRule type="cellIs" dxfId="168" priority="50" operator="equal">
      <formula>"Trifft nicht zu"</formula>
    </cfRule>
  </conditionalFormatting>
  <conditionalFormatting sqref="C29">
    <cfRule type="cellIs" dxfId="167" priority="46" stopIfTrue="1" operator="equal">
      <formula>"Keine Personendaten"</formula>
    </cfRule>
    <cfRule type="cellIs" dxfId="166" priority="47" stopIfTrue="1" operator="equal">
      <formula>"Personendaten werden bearbeitet - Risikovorprüfung ergibt kein hohes Risiko"</formula>
    </cfRule>
    <cfRule type="cellIs" dxfId="165" priority="48" stopIfTrue="1" operator="equal">
      <formula>"Personendaten werden bearbeitet - Risikovorprüfung ergibt hohe Risiken"</formula>
    </cfRule>
  </conditionalFormatting>
  <conditionalFormatting sqref="C30">
    <cfRule type="cellIs" dxfId="164" priority="43" stopIfTrue="1" operator="equal">
      <formula>"Keine Personendaten"</formula>
    </cfRule>
    <cfRule type="cellIs" dxfId="163" priority="44" stopIfTrue="1" operator="equal">
      <formula>"Personendaten werden bearbeitet - Risikovorprüfung ergibt kein hohes Risiko"</formula>
    </cfRule>
    <cfRule type="cellIs" dxfId="162" priority="45" stopIfTrue="1" operator="equal">
      <formula>"Personendaten werden bearbeitet - Risikovorprüfung ergibt hohe Risiken"</formula>
    </cfRule>
  </conditionalFormatting>
  <conditionalFormatting sqref="C32:C34">
    <cfRule type="cellIs" dxfId="161" priority="41" operator="equal">
      <formula>"Trifft zu"</formula>
    </cfRule>
    <cfRule type="cellIs" dxfId="160" priority="42" operator="equal">
      <formula>"Trifft nicht zu"</formula>
    </cfRule>
  </conditionalFormatting>
  <conditionalFormatting sqref="C32">
    <cfRule type="cellIs" dxfId="159" priority="38" stopIfTrue="1" operator="equal">
      <formula>"Keine Personendaten"</formula>
    </cfRule>
    <cfRule type="cellIs" dxfId="158" priority="39" stopIfTrue="1" operator="equal">
      <formula>"Personendaten werden bearbeitet - Risikovorprüfung ergibt kein hohes Risiko"</formula>
    </cfRule>
    <cfRule type="cellIs" dxfId="157" priority="40" stopIfTrue="1" operator="equal">
      <formula>"Personendaten werden bearbeitet - Risikovorprüfung ergibt hohe Risiken"</formula>
    </cfRule>
  </conditionalFormatting>
  <conditionalFormatting sqref="C33">
    <cfRule type="cellIs" dxfId="156" priority="35" stopIfTrue="1" operator="equal">
      <formula>"Keine Personendaten"</formula>
    </cfRule>
    <cfRule type="cellIs" dxfId="155" priority="36" stopIfTrue="1" operator="equal">
      <formula>"Personendaten werden bearbeitet - Risikovorprüfung ergibt kein hohes Risiko"</formula>
    </cfRule>
    <cfRule type="cellIs" dxfId="154" priority="37" stopIfTrue="1" operator="equal">
      <formula>"Personendaten werden bearbeitet - Risikovorprüfung ergibt hohe Risiken"</formula>
    </cfRule>
  </conditionalFormatting>
  <conditionalFormatting sqref="C34">
    <cfRule type="cellIs" dxfId="153" priority="32" stopIfTrue="1" operator="equal">
      <formula>"Keine Personendaten"</formula>
    </cfRule>
    <cfRule type="cellIs" dxfId="152" priority="33" stopIfTrue="1" operator="equal">
      <formula>"Personendaten werden bearbeitet - Risikovorprüfung ergibt kein hohes Risiko"</formula>
    </cfRule>
    <cfRule type="cellIs" dxfId="151" priority="34" stopIfTrue="1" operator="equal">
      <formula>"Personendaten werden bearbeitet - Risikovorprüfung ergibt hohe Risiken"</formula>
    </cfRule>
  </conditionalFormatting>
  <conditionalFormatting sqref="G29">
    <cfRule type="cellIs" dxfId="150" priority="29" stopIfTrue="1" operator="equal">
      <formula>"Keine Personendaten"</formula>
    </cfRule>
    <cfRule type="cellIs" dxfId="149" priority="30" stopIfTrue="1" operator="equal">
      <formula>"Personendaten werden bearbeitet - Risikovorprüfung ergibt kein hohes Risiko"</formula>
    </cfRule>
    <cfRule type="cellIs" dxfId="148" priority="31" stopIfTrue="1" operator="equal">
      <formula>"Personendaten werden bearbeitet - Risikovorprüfung ergibt hohe Risiken"</formula>
    </cfRule>
  </conditionalFormatting>
  <conditionalFormatting sqref="G29">
    <cfRule type="cellIs" dxfId="147" priority="27" operator="equal">
      <formula>"Trifft zu"</formula>
    </cfRule>
    <cfRule type="cellIs" dxfId="146" priority="28" operator="equal">
      <formula>"Trifft nicht zu"</formula>
    </cfRule>
  </conditionalFormatting>
  <conditionalFormatting sqref="G29">
    <cfRule type="cellIs" dxfId="145" priority="24" stopIfTrue="1" operator="equal">
      <formula>"Keine Personendaten"</formula>
    </cfRule>
    <cfRule type="cellIs" dxfId="144" priority="25" stopIfTrue="1" operator="equal">
      <formula>"Personendaten werden bearbeitet - Risikovorprüfung ergibt kein hohes Risiko"</formula>
    </cfRule>
    <cfRule type="cellIs" dxfId="143" priority="26" stopIfTrue="1" operator="equal">
      <formula>"Personendaten werden bearbeitet - Risikovorprüfung ergibt hohe Risiken"</formula>
    </cfRule>
  </conditionalFormatting>
  <conditionalFormatting sqref="G30">
    <cfRule type="cellIs" dxfId="142" priority="21" stopIfTrue="1" operator="equal">
      <formula>"Keine Personendaten"</formula>
    </cfRule>
    <cfRule type="cellIs" dxfId="141" priority="22" stopIfTrue="1" operator="equal">
      <formula>"Personendaten werden bearbeitet - Risikovorprüfung ergibt kein hohes Risiko"</formula>
    </cfRule>
    <cfRule type="cellIs" dxfId="140" priority="23" stopIfTrue="1" operator="equal">
      <formula>"Personendaten werden bearbeitet - Risikovorprüfung ergibt hohe Risiken"</formula>
    </cfRule>
  </conditionalFormatting>
  <conditionalFormatting sqref="G30">
    <cfRule type="cellIs" dxfId="139" priority="19" operator="equal">
      <formula>"Trifft zu"</formula>
    </cfRule>
    <cfRule type="cellIs" dxfId="138" priority="20" operator="equal">
      <formula>"Trifft nicht zu"</formula>
    </cfRule>
  </conditionalFormatting>
  <conditionalFormatting sqref="G30">
    <cfRule type="cellIs" dxfId="137" priority="16" stopIfTrue="1" operator="equal">
      <formula>"Keine Personendaten"</formula>
    </cfRule>
    <cfRule type="cellIs" dxfId="136" priority="17" stopIfTrue="1" operator="equal">
      <formula>"Personendaten werden bearbeitet - Risikovorprüfung ergibt kein hohes Risiko"</formula>
    </cfRule>
    <cfRule type="cellIs" dxfId="135" priority="18" stopIfTrue="1" operator="equal">
      <formula>"Personendaten werden bearbeitet - Risikovorprüfung ergibt hohe Risiken"</formula>
    </cfRule>
  </conditionalFormatting>
  <conditionalFormatting sqref="G32">
    <cfRule type="cellIs" dxfId="134" priority="14" operator="equal">
      <formula>"Trifft zu"</formula>
    </cfRule>
    <cfRule type="cellIs" dxfId="133" priority="15" operator="equal">
      <formula>"Trifft nicht zu"</formula>
    </cfRule>
  </conditionalFormatting>
  <conditionalFormatting sqref="G32">
    <cfRule type="cellIs" dxfId="132" priority="11" stopIfTrue="1" operator="equal">
      <formula>"Keine Personendaten"</formula>
    </cfRule>
    <cfRule type="cellIs" dxfId="131" priority="12" stopIfTrue="1" operator="equal">
      <formula>"Personendaten werden bearbeitet - Risikovorprüfung ergibt kein hohes Risiko"</formula>
    </cfRule>
    <cfRule type="cellIs" dxfId="130" priority="13" stopIfTrue="1" operator="equal">
      <formula>"Personendaten werden bearbeitet - Risikovorprüfung ergibt hohe Risiken"</formula>
    </cfRule>
  </conditionalFormatting>
  <conditionalFormatting sqref="G33">
    <cfRule type="cellIs" dxfId="129" priority="9" operator="equal">
      <formula>"Trifft zu"</formula>
    </cfRule>
    <cfRule type="cellIs" dxfId="128" priority="10" operator="equal">
      <formula>"Trifft nicht zu"</formula>
    </cfRule>
  </conditionalFormatting>
  <conditionalFormatting sqref="G33">
    <cfRule type="cellIs" dxfId="127" priority="6" stopIfTrue="1" operator="equal">
      <formula>"Keine Personendaten"</formula>
    </cfRule>
    <cfRule type="cellIs" dxfId="126" priority="7" stopIfTrue="1" operator="equal">
      <formula>"Personendaten werden bearbeitet - Risikovorprüfung ergibt kein hohes Risiko"</formula>
    </cfRule>
    <cfRule type="cellIs" dxfId="125" priority="8" stopIfTrue="1" operator="equal">
      <formula>"Personendaten werden bearbeitet - Risikovorprüfung ergibt hohe Risiken"</formula>
    </cfRule>
  </conditionalFormatting>
  <conditionalFormatting sqref="G34">
    <cfRule type="cellIs" dxfId="124" priority="4" operator="equal">
      <formula>"Trifft zu"</formula>
    </cfRule>
    <cfRule type="cellIs" dxfId="123" priority="5" operator="equal">
      <formula>"Trifft nicht zu"</formula>
    </cfRule>
  </conditionalFormatting>
  <conditionalFormatting sqref="G34">
    <cfRule type="cellIs" dxfId="122" priority="1" stopIfTrue="1" operator="equal">
      <formula>"Keine Personendaten"</formula>
    </cfRule>
    <cfRule type="cellIs" dxfId="121" priority="2" stopIfTrue="1" operator="equal">
      <formula>"Personendaten werden bearbeitet - Risikovorprüfung ergibt kein hohes Risiko"</formula>
    </cfRule>
    <cfRule type="cellIs" dxfId="120" priority="3" stopIfTrue="1" operator="equal">
      <formula>"Personendaten werden bearbeitet - Risikovorprüfung ergibt hohe Risiken"</formula>
    </cfRule>
  </conditionalFormatting>
  <dataValidations disablePrompts="1" count="2">
    <dataValidation type="list" allowBlank="1" showInputMessage="1" showErrorMessage="1" sqref="C38:F38 C21:F23 C10:C15 C28:F30 C6:F8 D14:F15 C25:F26 C17:F19 D10:F12 C32:F34" xr:uid="{78468916-7A4D-48FC-AA6C-B338C505FA2C}">
      <formula1>"Trifft nicht zu, Trifft zu"</formula1>
    </dataValidation>
    <dataValidation type="list" allowBlank="1" showInputMessage="1" showErrorMessage="1" sqref="C36:F36" xr:uid="{39638292-106F-48CE-B93E-A4F057B2CD09}">
      <formula1>"&lt; 50 Mio. CHF, 50 - 500 Mio. CHF, &gt; 500 Mio. CHF"</formula1>
    </dataValidation>
  </dataValidations>
  <pageMargins left="0.7" right="0.7" top="0.78740157499999996" bottom="0.78740157499999996" header="0.3" footer="0.3"/>
  <pageSetup paperSize="9" scale="62" fitToHeight="0" orientation="landscape" r:id="rId1"/>
  <headerFooter>
    <oddHeader>&amp;L&amp;12&amp;A&amp;C&amp;"Arial,Fett"&amp;14Schutzbedarfsanalyse&amp;R&amp;12P041-Hi01</oddHeader>
  </headerFooter>
  <colBreaks count="1" manualBreakCount="1">
    <brk id="1" max="46"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B5A2B-38C7-43C4-8D1B-CA3F6B1539FF}">
  <sheetPr>
    <pageSetUpPr fitToPage="1"/>
  </sheetPr>
  <dimension ref="B1:I42"/>
  <sheetViews>
    <sheetView zoomScaleNormal="100" zoomScaleSheetLayoutView="80" workbookViewId="0">
      <selection activeCell="H12" sqref="H12"/>
    </sheetView>
  </sheetViews>
  <sheetFormatPr baseColWidth="10" defaultColWidth="11.42578125" defaultRowHeight="12.75"/>
  <cols>
    <col min="1" max="1" width="11.42578125" style="1" customWidth="1"/>
    <col min="2" max="2" width="39.5703125" style="1" customWidth="1"/>
    <col min="3" max="3" width="18.140625" style="1" customWidth="1"/>
    <col min="4" max="4" width="25.140625" style="1" customWidth="1"/>
    <col min="5" max="5" width="21.5703125" style="1" customWidth="1"/>
    <col min="6" max="6" width="25.85546875" style="1" customWidth="1"/>
    <col min="7" max="7" width="29.140625" style="39" customWidth="1"/>
    <col min="8" max="16384" width="11.42578125" style="1"/>
  </cols>
  <sheetData>
    <row r="1" spans="2:7" ht="51.95" customHeight="1">
      <c r="B1" s="133"/>
      <c r="C1" s="66"/>
      <c r="D1" s="97"/>
      <c r="E1" s="140" t="str">
        <f>'1. Deckblatt - Informationen'!D8</f>
        <v>Departement</v>
      </c>
      <c r="F1" s="140"/>
      <c r="G1" s="75"/>
    </row>
    <row r="2" spans="2:7" ht="22.15" customHeight="1">
      <c r="B2" s="133"/>
      <c r="C2" s="66"/>
      <c r="D2" s="97"/>
      <c r="E2" s="140" t="str">
        <f>'1. Deckblatt - Informationen'!D9</f>
        <v>Bundesamt</v>
      </c>
      <c r="F2" s="140"/>
      <c r="G2" s="68"/>
    </row>
    <row r="3" spans="2:7" ht="18.75" customHeight="1">
      <c r="B3" s="43" t="str">
        <f>IF(ISBLANK('1. Deckblatt - Informationen'!D6),"",'1. Deckblatt - Informationen'!D6)</f>
        <v>Schutzobjektname</v>
      </c>
      <c r="C3" s="13"/>
      <c r="D3" s="14" t="str">
        <f>'1. Deckblatt - Informationen'!D3</f>
        <v>Version: P041-Hi01_V5.0</v>
      </c>
      <c r="E3" s="15"/>
      <c r="F3" s="42" t="str">
        <f>'1. Deckblatt - Informationen'!D10</f>
        <v>Nicht klassifiziert</v>
      </c>
      <c r="G3" s="42"/>
    </row>
    <row r="4" spans="2:7" ht="12" customHeight="1">
      <c r="B4" s="134"/>
      <c r="C4" s="134"/>
      <c r="D4" s="135"/>
      <c r="E4" s="135"/>
      <c r="F4" s="135"/>
      <c r="G4" s="40"/>
    </row>
    <row r="5" spans="2:7" ht="15">
      <c r="B5" s="115"/>
      <c r="C5" s="115"/>
      <c r="D5" s="115"/>
      <c r="E5" s="115"/>
      <c r="F5" s="115"/>
      <c r="G5" s="33"/>
    </row>
    <row r="6" spans="2:7" ht="20.100000000000001" customHeight="1">
      <c r="B6" s="116" t="s">
        <v>70</v>
      </c>
      <c r="C6" s="117"/>
      <c r="D6" s="117"/>
      <c r="E6" s="117"/>
      <c r="F6" s="118"/>
      <c r="G6" s="33"/>
    </row>
    <row r="7" spans="2:7" ht="36.75" customHeight="1">
      <c r="B7" s="153" t="s">
        <v>102</v>
      </c>
      <c r="C7" s="79" t="s">
        <v>65</v>
      </c>
      <c r="D7" s="156"/>
      <c r="E7" s="157"/>
      <c r="F7" s="158"/>
      <c r="G7" s="33"/>
    </row>
    <row r="8" spans="2:7" ht="37.5" customHeight="1">
      <c r="B8" s="154"/>
      <c r="C8" s="79" t="s">
        <v>66</v>
      </c>
      <c r="D8" s="156"/>
      <c r="E8" s="157"/>
      <c r="F8" s="158"/>
      <c r="G8" s="33"/>
    </row>
    <row r="9" spans="2:7" ht="38.25" customHeight="1">
      <c r="B9" s="155"/>
      <c r="C9" s="79" t="s">
        <v>4</v>
      </c>
      <c r="D9" s="150"/>
      <c r="E9" s="151"/>
      <c r="F9" s="152"/>
      <c r="G9" s="33"/>
    </row>
    <row r="10" spans="2:7" ht="37.5" customHeight="1">
      <c r="B10" s="110" t="s">
        <v>96</v>
      </c>
      <c r="C10" s="111"/>
      <c r="D10" s="150"/>
      <c r="E10" s="151"/>
      <c r="F10" s="152"/>
      <c r="G10" s="33"/>
    </row>
    <row r="11" spans="2:7" ht="91.5" customHeight="1">
      <c r="B11" s="110" t="s">
        <v>103</v>
      </c>
      <c r="C11" s="111"/>
      <c r="D11" s="147"/>
      <c r="E11" s="148"/>
      <c r="F11" s="149"/>
      <c r="G11" s="33"/>
    </row>
    <row r="12" spans="2:7" ht="111.75" customHeight="1">
      <c r="B12" s="110" t="s">
        <v>109</v>
      </c>
      <c r="C12" s="111"/>
      <c r="D12" s="147"/>
      <c r="E12" s="148"/>
      <c r="F12" s="149"/>
      <c r="G12" s="33"/>
    </row>
    <row r="13" spans="2:7" ht="39" customHeight="1">
      <c r="B13" s="110" t="s">
        <v>72</v>
      </c>
      <c r="C13" s="111"/>
      <c r="D13" s="147"/>
      <c r="E13" s="148"/>
      <c r="F13" s="149"/>
      <c r="G13" s="33"/>
    </row>
    <row r="14" spans="2:7" ht="49.5" customHeight="1">
      <c r="B14" s="110" t="s">
        <v>71</v>
      </c>
      <c r="C14" s="111"/>
      <c r="D14" s="147"/>
      <c r="E14" s="148"/>
      <c r="F14" s="149"/>
      <c r="G14" s="33"/>
    </row>
    <row r="15" spans="2:7" ht="14.1" customHeight="1">
      <c r="B15" s="115"/>
      <c r="C15" s="115"/>
      <c r="D15" s="115"/>
      <c r="E15" s="115"/>
      <c r="F15" s="115"/>
      <c r="G15" s="33"/>
    </row>
    <row r="16" spans="2:7" ht="14.1" customHeight="1">
      <c r="B16" s="108"/>
      <c r="C16" s="108"/>
      <c r="D16" s="109"/>
      <c r="E16" s="109"/>
      <c r="F16" s="109"/>
      <c r="G16" s="33"/>
    </row>
    <row r="17" spans="2:9">
      <c r="B17" s="27"/>
      <c r="C17" s="27"/>
      <c r="D17" s="27"/>
      <c r="E17" s="27"/>
      <c r="F17" s="27"/>
      <c r="G17" s="41"/>
      <c r="H17" s="12"/>
      <c r="I17" s="12"/>
    </row>
    <row r="18" spans="2:9">
      <c r="B18" s="27"/>
      <c r="C18" s="27"/>
      <c r="D18" s="27"/>
      <c r="E18" s="27"/>
      <c r="F18" s="27"/>
      <c r="G18" s="41"/>
      <c r="H18" s="12"/>
      <c r="I18" s="12"/>
    </row>
    <row r="19" spans="2:9">
      <c r="B19" s="27"/>
      <c r="C19" s="27"/>
      <c r="D19" s="27"/>
      <c r="E19" s="27"/>
      <c r="F19" s="27"/>
      <c r="G19" s="41"/>
      <c r="H19" s="12"/>
      <c r="I19" s="12"/>
    </row>
    <row r="20" spans="2:9">
      <c r="B20" s="27"/>
      <c r="C20" s="27"/>
      <c r="D20" s="27"/>
      <c r="E20" s="27"/>
      <c r="F20" s="27"/>
      <c r="G20" s="41"/>
      <c r="H20" s="12"/>
      <c r="I20" s="12"/>
    </row>
    <row r="21" spans="2:9">
      <c r="B21" s="27"/>
      <c r="C21" s="27"/>
      <c r="D21" s="27"/>
      <c r="E21" s="27"/>
      <c r="F21" s="27"/>
      <c r="G21" s="41"/>
      <c r="H21" s="12"/>
      <c r="I21" s="12"/>
    </row>
    <row r="22" spans="2:9">
      <c r="B22" s="27"/>
      <c r="C22" s="27"/>
      <c r="D22" s="27"/>
      <c r="E22" s="27"/>
      <c r="F22" s="27"/>
      <c r="G22" s="41"/>
      <c r="H22" s="12"/>
      <c r="I22" s="12"/>
    </row>
    <row r="23" spans="2:9">
      <c r="B23" s="27"/>
      <c r="C23" s="27"/>
      <c r="D23" s="27"/>
      <c r="E23" s="27"/>
      <c r="F23" s="27"/>
      <c r="G23" s="41"/>
      <c r="H23" s="12"/>
      <c r="I23" s="12"/>
    </row>
    <row r="24" spans="2:9">
      <c r="B24" s="27"/>
      <c r="C24" s="27"/>
      <c r="D24" s="27"/>
      <c r="E24" s="27"/>
      <c r="F24" s="27"/>
      <c r="G24" s="41"/>
      <c r="H24" s="12"/>
      <c r="I24" s="12"/>
    </row>
    <row r="25" spans="2:9">
      <c r="B25" s="27"/>
      <c r="C25" s="27"/>
      <c r="D25" s="27"/>
      <c r="E25" s="27"/>
      <c r="F25" s="27"/>
      <c r="G25" s="41"/>
      <c r="H25" s="12"/>
      <c r="I25" s="12"/>
    </row>
    <row r="26" spans="2:9">
      <c r="B26" s="27"/>
      <c r="C26" s="27"/>
      <c r="D26" s="27"/>
      <c r="E26" s="27"/>
      <c r="F26" s="27"/>
      <c r="G26" s="41"/>
      <c r="H26" s="12"/>
      <c r="I26" s="12"/>
    </row>
    <row r="27" spans="2:9">
      <c r="B27" s="27"/>
      <c r="C27" s="27"/>
      <c r="D27" s="27"/>
      <c r="E27" s="27"/>
      <c r="F27" s="27"/>
      <c r="G27" s="41"/>
      <c r="H27" s="12"/>
      <c r="I27" s="12"/>
    </row>
    <row r="28" spans="2:9">
      <c r="B28" s="27"/>
      <c r="C28" s="27"/>
      <c r="D28" s="27"/>
      <c r="E28" s="27"/>
      <c r="F28" s="27"/>
      <c r="G28" s="41"/>
      <c r="H28" s="12"/>
      <c r="I28" s="12"/>
    </row>
    <row r="29" spans="2:9">
      <c r="B29" s="27"/>
      <c r="C29" s="27"/>
      <c r="D29" s="27"/>
      <c r="E29" s="27"/>
      <c r="F29" s="27"/>
      <c r="G29" s="41"/>
      <c r="H29" s="12"/>
      <c r="I29" s="12"/>
    </row>
    <row r="30" spans="2:9">
      <c r="B30" s="27"/>
      <c r="C30" s="27"/>
      <c r="D30" s="27"/>
      <c r="E30" s="27"/>
      <c r="F30" s="27"/>
      <c r="G30" s="41"/>
      <c r="H30" s="12"/>
      <c r="I30" s="12"/>
    </row>
    <row r="31" spans="2:9">
      <c r="B31" s="27"/>
      <c r="C31" s="27"/>
      <c r="D31" s="27"/>
      <c r="E31" s="27"/>
      <c r="F31" s="27"/>
      <c r="G31" s="41"/>
      <c r="H31" s="12"/>
      <c r="I31" s="12"/>
    </row>
    <row r="32" spans="2:9">
      <c r="B32" s="27"/>
      <c r="C32" s="27"/>
      <c r="D32" s="27"/>
      <c r="E32" s="27"/>
      <c r="F32" s="27"/>
      <c r="G32" s="41"/>
      <c r="H32" s="12"/>
      <c r="I32" s="12"/>
    </row>
    <row r="33" spans="2:9">
      <c r="B33" s="27"/>
      <c r="C33" s="27"/>
      <c r="D33" s="27"/>
      <c r="E33" s="27"/>
      <c r="F33" s="27"/>
      <c r="G33" s="41"/>
      <c r="H33" s="12"/>
      <c r="I33" s="12"/>
    </row>
    <row r="34" spans="2:9">
      <c r="B34" s="27"/>
      <c r="C34" s="27"/>
      <c r="D34" s="27"/>
      <c r="E34" s="27"/>
      <c r="F34" s="27"/>
      <c r="G34" s="41"/>
      <c r="H34" s="12"/>
      <c r="I34" s="12"/>
    </row>
    <row r="35" spans="2:9">
      <c r="B35" s="12"/>
      <c r="C35" s="12"/>
      <c r="D35" s="12"/>
      <c r="E35" s="12"/>
      <c r="F35" s="12"/>
      <c r="G35" s="41"/>
      <c r="H35" s="12"/>
      <c r="I35" s="12"/>
    </row>
    <row r="36" spans="2:9">
      <c r="B36" s="12"/>
      <c r="C36" s="12"/>
      <c r="D36" s="12"/>
      <c r="E36" s="12"/>
      <c r="F36" s="12"/>
      <c r="G36" s="41"/>
      <c r="H36" s="12"/>
      <c r="I36" s="12"/>
    </row>
    <row r="37" spans="2:9">
      <c r="B37" s="12"/>
      <c r="C37" s="12"/>
      <c r="D37" s="12"/>
      <c r="E37" s="12"/>
      <c r="F37" s="12"/>
      <c r="G37" s="41"/>
      <c r="H37" s="12"/>
      <c r="I37" s="12"/>
    </row>
    <row r="38" spans="2:9">
      <c r="B38" s="17"/>
      <c r="C38" s="17"/>
      <c r="D38" s="17"/>
      <c r="E38" s="17"/>
      <c r="F38" s="17"/>
      <c r="G38" s="40"/>
      <c r="H38" s="17"/>
      <c r="I38" s="17"/>
    </row>
    <row r="39" spans="2:9">
      <c r="B39" s="17"/>
      <c r="C39" s="17"/>
      <c r="D39" s="17"/>
      <c r="E39" s="17"/>
      <c r="F39" s="17"/>
      <c r="G39" s="40"/>
      <c r="H39" s="17"/>
      <c r="I39" s="17"/>
    </row>
    <row r="40" spans="2:9">
      <c r="B40" s="17"/>
      <c r="C40" s="17"/>
      <c r="D40" s="17"/>
      <c r="E40" s="17"/>
      <c r="F40" s="17"/>
      <c r="G40" s="40"/>
      <c r="H40" s="17"/>
      <c r="I40" s="17"/>
    </row>
    <row r="41" spans="2:9">
      <c r="B41" s="17"/>
      <c r="C41" s="17"/>
      <c r="D41" s="17"/>
      <c r="E41" s="17"/>
      <c r="F41" s="17"/>
      <c r="G41" s="40"/>
      <c r="H41" s="17"/>
      <c r="I41" s="17"/>
    </row>
    <row r="42" spans="2:9">
      <c r="B42" s="17"/>
      <c r="C42" s="17"/>
      <c r="D42" s="17"/>
      <c r="E42" s="17"/>
      <c r="F42" s="17"/>
      <c r="G42" s="40"/>
      <c r="H42" s="17"/>
      <c r="I42" s="17"/>
    </row>
  </sheetData>
  <sheetProtection formatCells="0" formatColumns="0" formatRows="0" insertColumns="0" insertRows="0" insertHyperlinks="0" deleteColumns="0" deleteRows="0" selectLockedCells="1" sort="0" autoFilter="0" pivotTables="0"/>
  <mergeCells count="22">
    <mergeCell ref="B1:B2"/>
    <mergeCell ref="B4:F4"/>
    <mergeCell ref="B7:B9"/>
    <mergeCell ref="B5:F5"/>
    <mergeCell ref="B6:F6"/>
    <mergeCell ref="D7:F7"/>
    <mergeCell ref="D8:F8"/>
    <mergeCell ref="D9:F9"/>
    <mergeCell ref="E1:F1"/>
    <mergeCell ref="E2:F2"/>
    <mergeCell ref="B11:C11"/>
    <mergeCell ref="D11:F11"/>
    <mergeCell ref="B12:C12"/>
    <mergeCell ref="D12:F12"/>
    <mergeCell ref="B10:C10"/>
    <mergeCell ref="D10:F10"/>
    <mergeCell ref="B16:F16"/>
    <mergeCell ref="B13:C13"/>
    <mergeCell ref="D13:F13"/>
    <mergeCell ref="B14:C14"/>
    <mergeCell ref="D14:F14"/>
    <mergeCell ref="B15:F15"/>
  </mergeCells>
  <conditionalFormatting sqref="D11">
    <cfRule type="cellIs" dxfId="119" priority="37" operator="equal">
      <formula>"&gt; 500 Mio. CHF"</formula>
    </cfRule>
    <cfRule type="containsText" dxfId="118" priority="38" operator="containsText" text="50 - 500 Mio. CHF">
      <formula>NOT(ISERROR(SEARCH("50 - 500 Mio. CHF",D11)))</formula>
    </cfRule>
    <cfRule type="cellIs" dxfId="117" priority="39" operator="equal">
      <formula>"&lt; 50 Mio. CHF"</formula>
    </cfRule>
  </conditionalFormatting>
  <conditionalFormatting sqref="D11">
    <cfRule type="cellIs" dxfId="116" priority="40" operator="equal">
      <formula>"Ja"</formula>
    </cfRule>
  </conditionalFormatting>
  <conditionalFormatting sqref="D11:F11">
    <cfRule type="cellIs" dxfId="115" priority="35" operator="equal">
      <formula>"Nein"</formula>
    </cfRule>
    <cfRule type="expression" dxfId="114" priority="36">
      <formula>ISBLANK(D11)</formula>
    </cfRule>
  </conditionalFormatting>
  <conditionalFormatting sqref="D14">
    <cfRule type="cellIs" dxfId="113" priority="31" operator="equal">
      <formula>"&gt; 500 Mio. CHF"</formula>
    </cfRule>
    <cfRule type="containsText" dxfId="112" priority="32" operator="containsText" text="50 - 500 Mio. CHF">
      <formula>NOT(ISERROR(SEARCH("50 - 500 Mio. CHF",D14)))</formula>
    </cfRule>
    <cfRule type="cellIs" dxfId="111" priority="33" operator="equal">
      <formula>"&lt; 50 Mio. CHF"</formula>
    </cfRule>
  </conditionalFormatting>
  <conditionalFormatting sqref="D14">
    <cfRule type="cellIs" dxfId="110" priority="34" operator="equal">
      <formula>"Ja"</formula>
    </cfRule>
  </conditionalFormatting>
  <conditionalFormatting sqref="D14:F14">
    <cfRule type="cellIs" dxfId="109" priority="29" operator="equal">
      <formula>"Nein"</formula>
    </cfRule>
    <cfRule type="expression" dxfId="108" priority="30">
      <formula>ISBLANK(D14)</formula>
    </cfRule>
  </conditionalFormatting>
  <conditionalFormatting sqref="D13">
    <cfRule type="cellIs" dxfId="107" priority="25" operator="equal">
      <formula>"&gt; 500 Mio. CHF"</formula>
    </cfRule>
    <cfRule type="containsText" dxfId="106" priority="26" operator="containsText" text="50 - 500 Mio. CHF">
      <formula>NOT(ISERROR(SEARCH("50 - 500 Mio. CHF",D13)))</formula>
    </cfRule>
    <cfRule type="cellIs" dxfId="105" priority="27" operator="equal">
      <formula>"&lt; 50 Mio. CHF"</formula>
    </cfRule>
  </conditionalFormatting>
  <conditionalFormatting sqref="D13">
    <cfRule type="cellIs" dxfId="104" priority="28" operator="equal">
      <formula>"Ja"</formula>
    </cfRule>
  </conditionalFormatting>
  <conditionalFormatting sqref="D13:F13">
    <cfRule type="cellIs" dxfId="103" priority="23" operator="equal">
      <formula>"Nein"</formula>
    </cfRule>
    <cfRule type="expression" dxfId="102" priority="24">
      <formula>ISBLANK(D13)</formula>
    </cfRule>
  </conditionalFormatting>
  <conditionalFormatting sqref="D12:D13">
    <cfRule type="cellIs" dxfId="101" priority="19" operator="equal">
      <formula>"&gt; 500 Mio. CHF"</formula>
    </cfRule>
    <cfRule type="containsText" dxfId="100" priority="20" operator="containsText" text="50 - 500 Mio. CHF">
      <formula>NOT(ISERROR(SEARCH("50 - 500 Mio. CHF",D12)))</formula>
    </cfRule>
    <cfRule type="cellIs" dxfId="99" priority="21" operator="equal">
      <formula>"&lt; 50 Mio. CHF"</formula>
    </cfRule>
  </conditionalFormatting>
  <conditionalFormatting sqref="D12:D13">
    <cfRule type="cellIs" dxfId="98" priority="22" operator="equal">
      <formula>"Ja"</formula>
    </cfRule>
  </conditionalFormatting>
  <conditionalFormatting sqref="D12:F13">
    <cfRule type="cellIs" dxfId="97" priority="17" operator="equal">
      <formula>"Nein"</formula>
    </cfRule>
    <cfRule type="expression" dxfId="96" priority="18">
      <formula>ISBLANK(D12)</formula>
    </cfRule>
  </conditionalFormatting>
  <dataValidations count="2">
    <dataValidation type="list" allowBlank="1" showInputMessage="1" showErrorMessage="1" sqref="D10" xr:uid="{C3C662FB-E6BE-40DE-BFF9-BFEE607EEE84}">
      <formula1>"BCM nicht notwendig,BCM notwendig"</formula1>
    </dataValidation>
    <dataValidation type="list" allowBlank="1" showInputMessage="1" showErrorMessage="1" sqref="D11:F14" xr:uid="{E2473111-5FF8-47FC-8BE2-84A2803B52AB}">
      <formula1>"Ja,Nein"</formula1>
    </dataValidation>
  </dataValidations>
  <pageMargins left="0.70866141732283472" right="0.70866141732283472" top="0.74803149606299213" bottom="0.74803149606299213" header="0.31496062992125984" footer="0.31496062992125984"/>
  <pageSetup paperSize="9" scale="68" fitToHeight="0" orientation="portrait" r:id="rId1"/>
  <headerFooter alignWithMargins="0">
    <oddHeader>&amp;L&amp;"Arial,Kursiv"&amp;12&amp;A&amp;C&amp;"Arial,Fett"&amp;14Schutzbedarfsanalyse&amp;R&amp;12P041-Hi01</oddHeader>
    <oddFooter>&amp;L&amp;F&amp;R&amp;P/&amp;N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B1:I61"/>
  <sheetViews>
    <sheetView zoomScaleNormal="100" zoomScaleSheetLayoutView="80" workbookViewId="0">
      <selection activeCell="H6" sqref="H6"/>
    </sheetView>
  </sheetViews>
  <sheetFormatPr baseColWidth="10" defaultColWidth="11.42578125" defaultRowHeight="12.75"/>
  <cols>
    <col min="1" max="1" width="11.42578125" style="1" customWidth="1"/>
    <col min="2" max="2" width="39.5703125" style="1" customWidth="1"/>
    <col min="3" max="3" width="18.140625" style="1" customWidth="1"/>
    <col min="4" max="4" width="25.140625" style="1" customWidth="1"/>
    <col min="5" max="5" width="21.5703125" style="1" customWidth="1"/>
    <col min="6" max="6" width="25.85546875" style="1" customWidth="1"/>
    <col min="7" max="7" width="29.140625" style="39" customWidth="1"/>
    <col min="8" max="16384" width="11.42578125" style="1"/>
  </cols>
  <sheetData>
    <row r="1" spans="2:8" ht="51.95" customHeight="1">
      <c r="B1" s="133"/>
      <c r="C1" s="18"/>
      <c r="D1" s="97"/>
      <c r="E1" s="199" t="str">
        <f>'1. Deckblatt - Informationen'!D8</f>
        <v>Departement</v>
      </c>
      <c r="F1" s="199"/>
      <c r="G1" s="77"/>
    </row>
    <row r="2" spans="2:8" ht="22.15" customHeight="1">
      <c r="B2" s="133"/>
      <c r="C2" s="18"/>
      <c r="D2" s="97"/>
      <c r="E2" s="136" t="str">
        <f>'1. Deckblatt - Informationen'!D9</f>
        <v>Bundesamt</v>
      </c>
      <c r="F2" s="136"/>
      <c r="G2" s="78"/>
    </row>
    <row r="3" spans="2:8" ht="18.75" customHeight="1">
      <c r="B3" s="43" t="str">
        <f>IF(ISBLANK('1. Deckblatt - Informationen'!D6),"",'1. Deckblatt - Informationen'!D6)</f>
        <v>Schutzobjektname</v>
      </c>
      <c r="C3" s="13"/>
      <c r="D3" s="14" t="str">
        <f>'1. Deckblatt - Informationen'!D3</f>
        <v>Version: P041-Hi01_V5.0</v>
      </c>
      <c r="E3" s="15"/>
      <c r="F3" s="64" t="str">
        <f>'1. Deckblatt - Informationen'!D10</f>
        <v>Nicht klassifiziert</v>
      </c>
    </row>
    <row r="4" spans="2:8" ht="12" customHeight="1">
      <c r="B4" s="134"/>
      <c r="C4" s="134"/>
      <c r="D4" s="135"/>
      <c r="E4" s="135"/>
      <c r="F4" s="135"/>
      <c r="G4" s="40"/>
    </row>
    <row r="5" spans="2:8" ht="20.100000000000001" customHeight="1">
      <c r="B5" s="116" t="s">
        <v>45</v>
      </c>
      <c r="C5" s="117"/>
      <c r="D5" s="117"/>
      <c r="E5" s="117"/>
      <c r="F5" s="118"/>
      <c r="G5" s="33"/>
    </row>
    <row r="6" spans="2:8" ht="25.5" customHeight="1">
      <c r="B6" s="110" t="s">
        <v>37</v>
      </c>
      <c r="C6" s="111"/>
      <c r="D6" s="192" t="str">
        <f>IF(_xlfn.CONCAT(G16:G20)="","",IF(MAX(G16:G20)&gt;1,"Erhöhter Schutzbedarf","Kein erhöhter Schutzbedarf"))</f>
        <v>Kein erhöhter Schutzbedarf</v>
      </c>
      <c r="E6" s="192"/>
      <c r="F6" s="192"/>
      <c r="G6" s="33">
        <f>IF(_xlfn.CONCAT(H16:H20)="","",IF(MAX(H16:H20)&gt;1,2,0))</f>
        <v>0</v>
      </c>
    </row>
    <row r="7" spans="2:8" ht="22.5" customHeight="1">
      <c r="B7" s="110" t="s">
        <v>12</v>
      </c>
      <c r="C7" s="111"/>
      <c r="D7" s="192" t="str">
        <f>IF(_xlfn.CONCAT(G16:G19)="","",IF(MAX(G16:G19)&gt;2,"Sehr Hoher Schutz",IF(MAX(G16:G19)&gt;1,"Hoher Schutz","Grundschutz")))</f>
        <v>Grundschutz</v>
      </c>
      <c r="E7" s="192"/>
      <c r="F7" s="192"/>
      <c r="G7" s="33">
        <f>IF(_xlfn.CONCAT(G16:G19)="","",IF(MAX(G16:G19)&gt;2,3,IF(MAX(G16:G19)&gt;1,2,0)))</f>
        <v>0</v>
      </c>
    </row>
    <row r="8" spans="2:8" ht="14.1" customHeight="1">
      <c r="B8" s="115"/>
      <c r="C8" s="115"/>
      <c r="D8" s="115"/>
      <c r="E8" s="115"/>
      <c r="F8" s="115"/>
      <c r="G8" s="33"/>
    </row>
    <row r="9" spans="2:8" ht="20.100000000000001" customHeight="1">
      <c r="B9" s="116" t="s">
        <v>49</v>
      </c>
      <c r="C9" s="117"/>
      <c r="D9" s="117"/>
      <c r="E9" s="117"/>
      <c r="F9" s="118"/>
      <c r="G9" s="33"/>
    </row>
    <row r="10" spans="2:8" ht="14.25">
      <c r="B10" s="175" t="s">
        <v>50</v>
      </c>
      <c r="C10" s="176"/>
      <c r="D10" s="177" t="s">
        <v>36</v>
      </c>
      <c r="E10" s="178"/>
      <c r="F10" s="179"/>
      <c r="G10" s="33"/>
    </row>
    <row r="11" spans="2:8" ht="14.25">
      <c r="B11" s="175" t="s">
        <v>51</v>
      </c>
      <c r="C11" s="176"/>
      <c r="D11" s="177" t="str">
        <f>IF(G6&gt;0,"Ja","Nein")</f>
        <v>Nein</v>
      </c>
      <c r="E11" s="178"/>
      <c r="F11" s="179"/>
      <c r="G11" s="33"/>
    </row>
    <row r="12" spans="2:8" ht="14.25">
      <c r="B12" s="175" t="s">
        <v>52</v>
      </c>
      <c r="C12" s="176"/>
      <c r="D12" s="170" t="str">
        <f>IF(G20&gt;1,"Ja","Nein")</f>
        <v>Nein</v>
      </c>
      <c r="E12" s="171"/>
      <c r="F12" s="172"/>
      <c r="G12" s="33"/>
    </row>
    <row r="13" spans="2:8" ht="14.25">
      <c r="B13" s="175" t="s">
        <v>113</v>
      </c>
      <c r="C13" s="176"/>
      <c r="D13" s="170" t="str">
        <f>IF(AND(G7&gt;1,'5. Erhebung Anforderungen'!D12="Ja"),"Ja","Nein")</f>
        <v>Nein</v>
      </c>
      <c r="E13" s="171"/>
      <c r="F13" s="172"/>
      <c r="G13" s="33"/>
    </row>
    <row r="14" spans="2:8" ht="18.75" customHeight="1">
      <c r="B14" s="115"/>
      <c r="C14" s="115"/>
      <c r="D14" s="115"/>
      <c r="E14" s="115"/>
      <c r="F14" s="115"/>
      <c r="G14" s="33"/>
    </row>
    <row r="15" spans="2:8" ht="20.100000000000001" customHeight="1">
      <c r="B15" s="186" t="s">
        <v>84</v>
      </c>
      <c r="C15" s="187"/>
      <c r="D15" s="187"/>
      <c r="E15" s="187"/>
      <c r="F15" s="188"/>
      <c r="G15" s="33"/>
    </row>
    <row r="16" spans="2:8" ht="14.25">
      <c r="B16" s="175" t="s">
        <v>44</v>
      </c>
      <c r="C16" s="176"/>
      <c r="D16" s="81" t="str">
        <f>'4. Erhebung Schutzbedarf'!C41</f>
        <v>Nicht Klassifiziert</v>
      </c>
      <c r="E16" s="180" t="str">
        <f>'4. Erhebung Schutzbedarf'!C42</f>
        <v>Kein erhöhter Schutzbedarf</v>
      </c>
      <c r="F16" s="181"/>
      <c r="G16" s="33">
        <f>'4. Erhebung Schutzbedarf'!G41</f>
        <v>0</v>
      </c>
      <c r="H16" s="33">
        <f>'4. Erhebung Schutzbedarf'!G42</f>
        <v>0</v>
      </c>
    </row>
    <row r="17" spans="2:8" ht="14.25">
      <c r="B17" s="34" t="s">
        <v>7</v>
      </c>
      <c r="C17" s="35"/>
      <c r="D17" s="80" t="str">
        <f>'4. Erhebung Schutzbedarf'!D41</f>
        <v>Grundschutz</v>
      </c>
      <c r="E17" s="182" t="str">
        <f>'4. Erhebung Schutzbedarf'!D42</f>
        <v>Kein erhöhter Schutzbedarf</v>
      </c>
      <c r="F17" s="182"/>
      <c r="G17" s="33">
        <f>'4. Erhebung Schutzbedarf'!H41</f>
        <v>0</v>
      </c>
      <c r="H17" s="33">
        <f>'4. Erhebung Schutzbedarf'!H42</f>
        <v>0</v>
      </c>
    </row>
    <row r="18" spans="2:8" ht="14.25">
      <c r="B18" s="175" t="s">
        <v>8</v>
      </c>
      <c r="C18" s="176"/>
      <c r="D18" s="80" t="str">
        <f>'4. Erhebung Schutzbedarf'!E41</f>
        <v>Grundschutz</v>
      </c>
      <c r="E18" s="182" t="str">
        <f>'4. Erhebung Schutzbedarf'!E42</f>
        <v>Kein erhöhter Schutzbedarf</v>
      </c>
      <c r="F18" s="182"/>
      <c r="G18" s="33">
        <f>'4. Erhebung Schutzbedarf'!I41</f>
        <v>0</v>
      </c>
      <c r="H18" s="33">
        <f>'4. Erhebung Schutzbedarf'!I42</f>
        <v>0</v>
      </c>
    </row>
    <row r="19" spans="2:8" ht="14.25">
      <c r="B19" s="175" t="s">
        <v>9</v>
      </c>
      <c r="C19" s="176"/>
      <c r="D19" s="80" t="str">
        <f>'4. Erhebung Schutzbedarf'!F41</f>
        <v>Grundschutz</v>
      </c>
      <c r="E19" s="182" t="str">
        <f>'4. Erhebung Schutzbedarf'!F42</f>
        <v>Kein erhöhter Schutzbedarf</v>
      </c>
      <c r="F19" s="182"/>
      <c r="G19" s="33">
        <f>'4. Erhebung Schutzbedarf'!J41</f>
        <v>0</v>
      </c>
      <c r="H19" s="33">
        <f>'4. Erhebung Schutzbedarf'!J42</f>
        <v>0</v>
      </c>
    </row>
    <row r="20" spans="2:8" ht="14.25">
      <c r="B20" s="175" t="s">
        <v>11</v>
      </c>
      <c r="C20" s="176"/>
      <c r="D20" s="170" t="str">
        <f>'2. Informationsverzeichnis'!E17</f>
        <v>Keine Hohen Risiken oder Keine Personendaten</v>
      </c>
      <c r="E20" s="171"/>
      <c r="F20" s="172"/>
      <c r="G20" s="33">
        <f>'2. Informationsverzeichnis'!E18</f>
        <v>0</v>
      </c>
    </row>
    <row r="21" spans="2:8" ht="14.25">
      <c r="B21" s="175" t="s">
        <v>60</v>
      </c>
      <c r="C21" s="176"/>
      <c r="D21" s="193" t="str">
        <f>IF(OR(G7=3,G21=1),"Ja","Nein")</f>
        <v>Nein</v>
      </c>
      <c r="E21" s="194"/>
      <c r="F21" s="195"/>
      <c r="G21" s="33">
        <f>IF(IFERROR(FIND("BCM notwendig",'5. Erhebung Anforderungen'!D10)&gt;0,0),1,0)</f>
        <v>0</v>
      </c>
      <c r="H21" s="33"/>
    </row>
    <row r="22" spans="2:8" ht="14.1" customHeight="1">
      <c r="B22" s="115"/>
      <c r="C22" s="115"/>
      <c r="D22" s="115"/>
      <c r="E22" s="115"/>
      <c r="F22" s="115"/>
      <c r="G22" s="33"/>
    </row>
    <row r="23" spans="2:8" ht="14.1" customHeight="1">
      <c r="B23" s="108"/>
      <c r="C23" s="108"/>
      <c r="D23" s="109"/>
      <c r="E23" s="109"/>
      <c r="F23" s="109"/>
      <c r="G23" s="33"/>
    </row>
    <row r="24" spans="2:8" ht="20.25" customHeight="1">
      <c r="B24" s="173" t="s">
        <v>5</v>
      </c>
      <c r="C24" s="173"/>
      <c r="D24" s="174"/>
      <c r="E24" s="174"/>
      <c r="F24" s="174"/>
      <c r="G24" s="33"/>
    </row>
    <row r="25" spans="2:8" ht="20.100000000000001" customHeight="1">
      <c r="B25" s="6" t="s">
        <v>2</v>
      </c>
      <c r="C25" s="6" t="s">
        <v>3</v>
      </c>
      <c r="D25" s="164" t="s">
        <v>6</v>
      </c>
      <c r="E25" s="165"/>
      <c r="F25" s="166"/>
      <c r="G25" s="33"/>
    </row>
    <row r="26" spans="2:8" ht="19.7" customHeight="1">
      <c r="B26" s="5"/>
      <c r="C26" s="82"/>
      <c r="D26" s="167"/>
      <c r="E26" s="168"/>
      <c r="F26" s="169"/>
      <c r="G26" s="33"/>
    </row>
    <row r="27" spans="2:8" ht="19.5" customHeight="1">
      <c r="B27" s="5"/>
      <c r="C27" s="82"/>
      <c r="D27" s="167"/>
      <c r="E27" s="168"/>
      <c r="F27" s="169"/>
      <c r="G27" s="33"/>
    </row>
    <row r="28" spans="2:8" ht="19.7" customHeight="1">
      <c r="B28" s="5"/>
      <c r="C28" s="82"/>
      <c r="D28" s="167"/>
      <c r="E28" s="168"/>
      <c r="F28" s="169"/>
      <c r="G28" s="33"/>
    </row>
    <row r="29" spans="2:8" ht="15" customHeight="1">
      <c r="B29" s="108"/>
      <c r="C29" s="108"/>
      <c r="D29" s="109"/>
      <c r="E29" s="109"/>
      <c r="F29" s="109"/>
      <c r="G29" s="33"/>
    </row>
    <row r="30" spans="2:8" ht="41.25" customHeight="1">
      <c r="B30" s="125" t="s">
        <v>112</v>
      </c>
      <c r="C30" s="126"/>
      <c r="D30" s="183"/>
      <c r="E30" s="184"/>
      <c r="F30" s="185"/>
      <c r="G30" s="33"/>
    </row>
    <row r="31" spans="2:8" ht="35.25" customHeight="1">
      <c r="B31" s="159" t="s">
        <v>10</v>
      </c>
      <c r="C31" s="160"/>
      <c r="D31" s="189"/>
      <c r="E31" s="190"/>
      <c r="F31" s="191"/>
      <c r="G31" s="33"/>
    </row>
    <row r="32" spans="2:8" ht="35.25" customHeight="1">
      <c r="B32" s="159" t="s">
        <v>111</v>
      </c>
      <c r="C32" s="160"/>
      <c r="D32" s="161"/>
      <c r="E32" s="162"/>
      <c r="F32" s="163"/>
      <c r="G32" s="33"/>
    </row>
    <row r="33" spans="2:9" ht="40.5" customHeight="1">
      <c r="B33" s="196" t="s">
        <v>43</v>
      </c>
      <c r="C33" s="197"/>
      <c r="D33" s="189"/>
      <c r="E33" s="190"/>
      <c r="F33" s="191"/>
      <c r="G33" s="33"/>
    </row>
    <row r="34" spans="2:9">
      <c r="B34" s="3"/>
      <c r="C34" s="3"/>
    </row>
    <row r="35" spans="2:9">
      <c r="B35" s="27"/>
      <c r="C35" s="27"/>
      <c r="D35" s="27"/>
      <c r="E35" s="27"/>
      <c r="F35" s="27"/>
      <c r="G35" s="41"/>
      <c r="H35" s="12"/>
      <c r="I35" s="12"/>
    </row>
    <row r="36" spans="2:9">
      <c r="B36" s="27"/>
      <c r="C36" s="27"/>
      <c r="D36" s="27"/>
      <c r="E36" s="27"/>
      <c r="F36" s="27"/>
      <c r="G36" s="41"/>
      <c r="H36" s="12"/>
      <c r="I36" s="12"/>
    </row>
    <row r="37" spans="2:9">
      <c r="B37" s="27"/>
      <c r="C37" s="27"/>
      <c r="D37" s="27"/>
      <c r="E37" s="27"/>
      <c r="F37" s="27"/>
      <c r="G37" s="41"/>
      <c r="H37" s="12"/>
      <c r="I37" s="12"/>
    </row>
    <row r="38" spans="2:9">
      <c r="B38" s="27"/>
      <c r="C38" s="27"/>
      <c r="D38" s="27"/>
      <c r="E38" s="27"/>
      <c r="F38" s="27"/>
      <c r="G38" s="41"/>
      <c r="H38" s="12"/>
      <c r="I38" s="12"/>
    </row>
    <row r="39" spans="2:9">
      <c r="B39" s="27"/>
      <c r="C39" s="27"/>
      <c r="D39" s="27"/>
      <c r="E39" s="27"/>
      <c r="F39" s="27"/>
      <c r="G39" s="41"/>
      <c r="H39" s="12"/>
      <c r="I39" s="12"/>
    </row>
    <row r="40" spans="2:9">
      <c r="B40" s="27"/>
      <c r="C40" s="27"/>
      <c r="D40" s="27"/>
      <c r="E40" s="27"/>
      <c r="F40" s="27"/>
      <c r="G40" s="41"/>
      <c r="H40" s="12"/>
      <c r="I40" s="12"/>
    </row>
    <row r="41" spans="2:9">
      <c r="B41" s="27"/>
      <c r="C41" s="27"/>
      <c r="D41" s="27"/>
      <c r="E41" s="27"/>
      <c r="F41" s="27"/>
      <c r="G41" s="41"/>
      <c r="H41" s="12"/>
      <c r="I41" s="12"/>
    </row>
    <row r="42" spans="2:9">
      <c r="B42" s="27"/>
      <c r="C42" s="27"/>
      <c r="D42" s="27"/>
      <c r="E42" s="27"/>
      <c r="F42" s="27"/>
      <c r="G42" s="41"/>
      <c r="H42" s="12"/>
      <c r="I42" s="12"/>
    </row>
    <row r="43" spans="2:9">
      <c r="B43" s="27"/>
      <c r="C43" s="27"/>
      <c r="D43" s="27"/>
      <c r="E43" s="27"/>
      <c r="F43" s="27"/>
      <c r="G43" s="41"/>
      <c r="H43" s="12"/>
      <c r="I43" s="12"/>
    </row>
    <row r="44" spans="2:9">
      <c r="B44" s="27"/>
      <c r="C44" s="27"/>
      <c r="D44" s="27"/>
      <c r="E44" s="27"/>
      <c r="F44" s="27"/>
      <c r="G44" s="41"/>
      <c r="H44" s="12"/>
      <c r="I44" s="12"/>
    </row>
    <row r="45" spans="2:9">
      <c r="B45" s="27"/>
      <c r="C45" s="27"/>
      <c r="D45" s="27"/>
      <c r="E45" s="27"/>
      <c r="F45" s="27"/>
      <c r="G45" s="41"/>
      <c r="H45" s="12"/>
      <c r="I45" s="12"/>
    </row>
    <row r="46" spans="2:9">
      <c r="B46" s="27"/>
      <c r="C46" s="27"/>
      <c r="D46" s="27"/>
      <c r="E46" s="27"/>
      <c r="F46" s="27"/>
      <c r="G46" s="41"/>
      <c r="H46" s="12"/>
      <c r="I46" s="12"/>
    </row>
    <row r="47" spans="2:9">
      <c r="B47" s="27"/>
      <c r="C47" s="27"/>
      <c r="D47" s="27"/>
      <c r="E47" s="27"/>
      <c r="F47" s="27"/>
      <c r="G47" s="41"/>
      <c r="H47" s="12"/>
      <c r="I47" s="12"/>
    </row>
    <row r="48" spans="2:9">
      <c r="B48" s="27"/>
      <c r="C48" s="27"/>
      <c r="D48" s="27"/>
      <c r="E48" s="27"/>
      <c r="F48" s="27"/>
      <c r="G48" s="41"/>
      <c r="H48" s="12"/>
      <c r="I48" s="12"/>
    </row>
    <row r="49" spans="2:9">
      <c r="B49" s="27"/>
      <c r="C49" s="27"/>
      <c r="D49" s="27"/>
      <c r="E49" s="27"/>
      <c r="F49" s="27"/>
      <c r="G49" s="41"/>
      <c r="H49" s="12"/>
      <c r="I49" s="12"/>
    </row>
    <row r="50" spans="2:9">
      <c r="B50" s="27"/>
      <c r="C50" s="27"/>
      <c r="D50" s="27"/>
      <c r="E50" s="27"/>
      <c r="F50" s="27"/>
      <c r="G50" s="41"/>
      <c r="H50" s="12"/>
      <c r="I50" s="12"/>
    </row>
    <row r="51" spans="2:9">
      <c r="B51" s="27"/>
      <c r="C51" s="27"/>
      <c r="D51" s="27"/>
      <c r="E51" s="27"/>
      <c r="F51" s="27"/>
      <c r="G51" s="41"/>
      <c r="H51" s="12"/>
      <c r="I51" s="12"/>
    </row>
    <row r="52" spans="2:9">
      <c r="B52" s="27"/>
      <c r="C52" s="27"/>
      <c r="D52" s="27"/>
      <c r="E52" s="27"/>
      <c r="F52" s="27"/>
      <c r="G52" s="41"/>
      <c r="H52" s="12"/>
      <c r="I52" s="12"/>
    </row>
    <row r="53" spans="2:9">
      <c r="B53" s="27"/>
      <c r="C53" s="27"/>
      <c r="D53" s="27"/>
      <c r="E53" s="27"/>
      <c r="F53" s="27"/>
      <c r="G53" s="41"/>
      <c r="H53" s="12"/>
      <c r="I53" s="12"/>
    </row>
    <row r="54" spans="2:9">
      <c r="B54" s="12"/>
      <c r="C54" s="12"/>
      <c r="D54" s="12"/>
      <c r="E54" s="12"/>
      <c r="F54" s="12"/>
      <c r="G54" s="41"/>
      <c r="H54" s="12"/>
      <c r="I54" s="12"/>
    </row>
    <row r="55" spans="2:9">
      <c r="B55" s="12"/>
      <c r="C55" s="12"/>
      <c r="D55" s="12"/>
      <c r="E55" s="12"/>
      <c r="F55" s="12"/>
      <c r="G55" s="41"/>
      <c r="H55" s="12"/>
      <c r="I55" s="12"/>
    </row>
    <row r="56" spans="2:9">
      <c r="B56" s="12"/>
      <c r="C56" s="12"/>
      <c r="D56" s="12"/>
      <c r="E56" s="12"/>
      <c r="F56" s="12"/>
      <c r="G56" s="41"/>
      <c r="H56" s="12"/>
      <c r="I56" s="12"/>
    </row>
    <row r="57" spans="2:9">
      <c r="B57" s="17"/>
      <c r="C57" s="17"/>
      <c r="D57" s="17"/>
      <c r="E57" s="17"/>
      <c r="F57" s="17"/>
      <c r="G57" s="40"/>
      <c r="H57" s="17"/>
      <c r="I57" s="17"/>
    </row>
    <row r="58" spans="2:9">
      <c r="B58" s="17"/>
      <c r="C58" s="17"/>
      <c r="D58" s="17"/>
      <c r="E58" s="17"/>
      <c r="F58" s="17"/>
      <c r="G58" s="40"/>
      <c r="H58" s="17"/>
      <c r="I58" s="17"/>
    </row>
    <row r="59" spans="2:9">
      <c r="B59" s="17"/>
      <c r="C59" s="17"/>
      <c r="D59" s="17"/>
      <c r="E59" s="17"/>
      <c r="F59" s="17"/>
      <c r="G59" s="40"/>
      <c r="H59" s="17"/>
      <c r="I59" s="17"/>
    </row>
    <row r="60" spans="2:9">
      <c r="B60" s="17"/>
      <c r="C60" s="17"/>
      <c r="D60" s="17"/>
      <c r="E60" s="17"/>
      <c r="F60" s="17"/>
      <c r="G60" s="40"/>
      <c r="H60" s="17"/>
      <c r="I60" s="17"/>
    </row>
    <row r="61" spans="2:9">
      <c r="B61" s="17"/>
      <c r="C61" s="17"/>
      <c r="D61" s="17"/>
      <c r="E61" s="17"/>
      <c r="F61" s="17"/>
      <c r="G61" s="40"/>
      <c r="H61" s="17"/>
      <c r="I61" s="17"/>
    </row>
  </sheetData>
  <sheetProtection formatCells="0" formatColumns="0" formatRows="0" insertColumns="0" insertRows="0" insertHyperlinks="0" deleteColumns="0" deleteRows="0" selectLockedCells="1" sort="0" autoFilter="0" pivotTables="0"/>
  <customSheetViews>
    <customSheetView guid="{38B63EDE-D325-414F-81A0-5253AC367206}" showPageBreaks="1" showRuler="0">
      <selection activeCell="E10" sqref="E10"/>
      <pageMargins left="0.74803149606299213" right="0.78740157480314965" top="0.47244094488188981" bottom="0.62992125984251968" header="0.47244094488188981" footer="0.23622047244094491"/>
      <pageSetup paperSize="9" orientation="portrait" r:id="rId1"/>
      <headerFooter alignWithMargins="0">
        <oddHeader>&amp;L&amp;G&amp;C&amp;7                                                                       Eidgenössisches Finanzdepartement EFD</oddHeader>
      </headerFooter>
    </customSheetView>
  </customSheetViews>
  <mergeCells count="48">
    <mergeCell ref="E1:F1"/>
    <mergeCell ref="E2:F2"/>
    <mergeCell ref="B8:F8"/>
    <mergeCell ref="D33:F33"/>
    <mergeCell ref="D31:F31"/>
    <mergeCell ref="B5:F5"/>
    <mergeCell ref="B29:F29"/>
    <mergeCell ref="B6:C6"/>
    <mergeCell ref="D6:F6"/>
    <mergeCell ref="B7:C7"/>
    <mergeCell ref="D7:F7"/>
    <mergeCell ref="B12:C12"/>
    <mergeCell ref="D12:F12"/>
    <mergeCell ref="B21:C21"/>
    <mergeCell ref="D21:F21"/>
    <mergeCell ref="B16:C16"/>
    <mergeCell ref="B33:C33"/>
    <mergeCell ref="B18:C18"/>
    <mergeCell ref="B31:C31"/>
    <mergeCell ref="B23:F23"/>
    <mergeCell ref="D30:F30"/>
    <mergeCell ref="D27:F27"/>
    <mergeCell ref="D28:F28"/>
    <mergeCell ref="E17:F17"/>
    <mergeCell ref="E18:F18"/>
    <mergeCell ref="B19:C19"/>
    <mergeCell ref="B13:C13"/>
    <mergeCell ref="B30:C30"/>
    <mergeCell ref="D13:F13"/>
    <mergeCell ref="B15:F15"/>
    <mergeCell ref="B22:F22"/>
    <mergeCell ref="B14:F14"/>
    <mergeCell ref="E19:F19"/>
    <mergeCell ref="B32:C32"/>
    <mergeCell ref="D32:F32"/>
    <mergeCell ref="B1:B2"/>
    <mergeCell ref="B4:F4"/>
    <mergeCell ref="D25:F25"/>
    <mergeCell ref="D26:F26"/>
    <mergeCell ref="D20:F20"/>
    <mergeCell ref="B24:F24"/>
    <mergeCell ref="B20:C20"/>
    <mergeCell ref="B10:C10"/>
    <mergeCell ref="D10:F10"/>
    <mergeCell ref="B11:C11"/>
    <mergeCell ref="D11:F11"/>
    <mergeCell ref="B9:F9"/>
    <mergeCell ref="E16:F16"/>
  </mergeCells>
  <phoneticPr fontId="1" type="noConversion"/>
  <conditionalFormatting sqref="D16">
    <cfRule type="cellIs" dxfId="95" priority="570" stopIfTrue="1" operator="equal">
      <formula>"Keine klassifizierten Daten"</formula>
    </cfRule>
    <cfRule type="cellIs" dxfId="94" priority="571" stopIfTrue="1" operator="equal">
      <formula>"Keine klassifizierten Daten"</formula>
    </cfRule>
    <cfRule type="cellIs" dxfId="93" priority="596" stopIfTrue="1" operator="equal">
      <formula>"GEHEIM"</formula>
    </cfRule>
    <cfRule type="cellIs" dxfId="92" priority="597" stopIfTrue="1" operator="equal">
      <formula>"VERTRAULICH"</formula>
    </cfRule>
    <cfRule type="cellIs" dxfId="91" priority="598" stopIfTrue="1" operator="equal">
      <formula>"INTERN"</formula>
    </cfRule>
    <cfRule type="cellIs" dxfId="90" priority="599" stopIfTrue="1" operator="equal">
      <formula>"Nicht klassifiziert"</formula>
    </cfRule>
    <cfRule type="cellIs" dxfId="89" priority="623" stopIfTrue="1" operator="equal">
      <formula>"Personendaten mit sehr hohem Schutzbedarf"</formula>
    </cfRule>
    <cfRule type="cellIs" dxfId="88" priority="624" stopIfTrue="1" operator="equal">
      <formula>"Personendaten mit hohem Schutzbedarf"</formula>
    </cfRule>
    <cfRule type="cellIs" dxfId="87" priority="625" stopIfTrue="1" operator="equal">
      <formula>"Personendaten mit mittlerem Schutzbedarf"</formula>
    </cfRule>
    <cfRule type="cellIs" dxfId="86" priority="626" stopIfTrue="1" operator="equal">
      <formula>"Personendaten mit geringem Schutzbedarf"</formula>
    </cfRule>
    <cfRule type="cellIs" dxfId="85" priority="627" stopIfTrue="1" operator="equal">
      <formula>"Sehr hoher Schutzbedarf"</formula>
    </cfRule>
    <cfRule type="cellIs" dxfId="84" priority="628" stopIfTrue="1" operator="equal">
      <formula>"Hoher Schutzbedarf"</formula>
    </cfRule>
    <cfRule type="cellIs" dxfId="83" priority="629" stopIfTrue="1" operator="equal">
      <formula>"Mittlerer Schutzbedarf"</formula>
    </cfRule>
    <cfRule type="cellIs" dxfId="82" priority="630" stopIfTrue="1" operator="equal">
      <formula>"Kein Schutzbedarf (keine Personendaten)"</formula>
    </cfRule>
    <cfRule type="cellIs" dxfId="81" priority="631" stopIfTrue="1" operator="equal">
      <formula>"Geringer Schutzbedarf"</formula>
    </cfRule>
    <cfRule type="cellIs" dxfId="80" priority="647" stopIfTrue="1" operator="equal">
      <formula>"Keine Personendaten"</formula>
    </cfRule>
    <cfRule type="cellIs" dxfId="79" priority="648" stopIfTrue="1" operator="equal">
      <formula>"Besonders schützenswerte Personendaten / Persönlichkeitsprofile"</formula>
    </cfRule>
    <cfRule type="cellIs" dxfId="78" priority="649" stopIfTrue="1" operator="equal">
      <formula>"Personendaten"</formula>
    </cfRule>
  </conditionalFormatting>
  <conditionalFormatting sqref="D16:E16">
    <cfRule type="cellIs" dxfId="77" priority="486" operator="equal">
      <formula>"Klassifizierung: Intern"</formula>
    </cfRule>
    <cfRule type="cellIs" dxfId="76" priority="540" operator="equal">
      <formula>"Klassifizierung: INTERN"</formula>
    </cfRule>
    <cfRule type="cellIs" dxfId="75" priority="541" operator="equal">
      <formula>"Klassifizierung: VERTRAULICH"</formula>
    </cfRule>
    <cfRule type="cellIs" dxfId="74" priority="542" operator="equal">
      <formula>"Klassifizierung: GEHEIM"</formula>
    </cfRule>
  </conditionalFormatting>
  <conditionalFormatting sqref="D13 D20:D21">
    <cfRule type="cellIs" dxfId="73" priority="514" operator="equal">
      <formula>"Beeinträchtigung nach Art. 20 ISV ODER Schaden &gt; 500 Mio. CHF"</formula>
    </cfRule>
    <cfRule type="cellIs" dxfId="72" priority="515" operator="equal">
      <formula>"Beeinträchtigung nach Art. 19 ISV ODER Schaden von 50 Mio CHF - 500 Mio CHF"</formula>
    </cfRule>
    <cfRule type="cellIs" dxfId="71" priority="516" operator="equal">
      <formula>"Es werden ""intern"" oder ""nicht klassifizierte"" Informationen bearbeitet UND Schaden &lt; 50 Mio. CHF"</formula>
    </cfRule>
  </conditionalFormatting>
  <conditionalFormatting sqref="D13 D20:D21">
    <cfRule type="cellIs" dxfId="70" priority="508" operator="equal">
      <formula>"&gt; 500 Mio. CHF"</formula>
    </cfRule>
    <cfRule type="cellIs" dxfId="69" priority="509" operator="equal">
      <formula>"50 - 500 Mio. CHF"</formula>
    </cfRule>
    <cfRule type="cellIs" dxfId="68" priority="513" operator="equal">
      <formula>"&lt; 50 Mio. CHF"</formula>
    </cfRule>
  </conditionalFormatting>
  <conditionalFormatting sqref="D13:F13">
    <cfRule type="cellIs" dxfId="67" priority="502" operator="equal">
      <formula>"Betriebssicherheitsverfahren durchführen"</formula>
    </cfRule>
    <cfRule type="cellIs" dxfId="66" priority="503" operator="equal">
      <formula>"Kein Betriebssicherheitsverfahren notwendig"</formula>
    </cfRule>
  </conditionalFormatting>
  <conditionalFormatting sqref="D20:F20 D21">
    <cfRule type="cellIs" dxfId="65" priority="3" operator="equal">
      <formula>"Keine Hohen Risiken oder Keine Personendaten"</formula>
    </cfRule>
    <cfRule type="cellIs" dxfId="64" priority="42" operator="equal">
      <formula>"Hohe Risiken"</formula>
    </cfRule>
    <cfRule type="cellIs" dxfId="63" priority="494" operator="equal">
      <formula>"Keine Datenschutz-Folgenabschätzung notwendig"</formula>
    </cfRule>
    <cfRule type="cellIs" dxfId="62" priority="496" operator="equal">
      <formula>"Datenschutz-Folgenabschätzung nicht notwendig"</formula>
    </cfRule>
    <cfRule type="cellIs" dxfId="61" priority="497" operator="equal">
      <formula>"Datenschutz-Folgenabschätzung notwendig"</formula>
    </cfRule>
  </conditionalFormatting>
  <conditionalFormatting sqref="D13:F13">
    <cfRule type="cellIs" dxfId="60" priority="456" operator="equal">
      <formula>"sehr hoher Schutz"</formula>
    </cfRule>
    <cfRule type="cellIs" dxfId="59" priority="457" operator="equal">
      <formula>"hoher Schutz"</formula>
    </cfRule>
    <cfRule type="cellIs" dxfId="58" priority="458" operator="equal">
      <formula>"IT-Grundschutz"</formula>
    </cfRule>
  </conditionalFormatting>
  <conditionalFormatting sqref="D6:E6">
    <cfRule type="cellIs" dxfId="57" priority="428" operator="equal">
      <formula>"sehr hoher Schutz"</formula>
    </cfRule>
    <cfRule type="cellIs" dxfId="56" priority="429" operator="equal">
      <formula>"hoher Schutz"</formula>
    </cfRule>
    <cfRule type="cellIs" dxfId="55" priority="430" operator="equal">
      <formula>"IT-Grundschutz"</formula>
    </cfRule>
  </conditionalFormatting>
  <conditionalFormatting sqref="D6:F6">
    <cfRule type="cellIs" dxfId="54" priority="426" operator="equal">
      <formula>"Erhöhter Schutzbedarf"</formula>
    </cfRule>
    <cfRule type="cellIs" dxfId="53" priority="427" operator="equal">
      <formula>"Kein erhöhter Schutzbedarf"</formula>
    </cfRule>
  </conditionalFormatting>
  <conditionalFormatting sqref="D10">
    <cfRule type="cellIs" dxfId="52" priority="360" stopIfTrue="1" operator="equal">
      <formula>"Spezielle Anforderungen"</formula>
    </cfRule>
    <cfRule type="cellIs" dxfId="51" priority="361" stopIfTrue="1" operator="equal">
      <formula>"Keine speziellen Anforderungen"</formula>
    </cfRule>
  </conditionalFormatting>
  <conditionalFormatting sqref="D10">
    <cfRule type="cellIs" dxfId="50" priority="357" operator="equal">
      <formula>"Beeinträchtigung nach Art. 20 ISV ODER Schaden &gt; 500 Mio. CHF"</formula>
    </cfRule>
    <cfRule type="cellIs" dxfId="49" priority="358" operator="equal">
      <formula>"Beeinträchtigung nach Art. 19 ISV ODER Schaden von 50 Mio CHF - 500 Mio CHF"</formula>
    </cfRule>
    <cfRule type="cellIs" dxfId="48" priority="359" operator="equal">
      <formula>"Es werden ""intern"" oder ""nicht klassifizierte"" Informationen bearbeitet UND Schaden &lt; 50 Mio. CHF"</formula>
    </cfRule>
  </conditionalFormatting>
  <conditionalFormatting sqref="D10">
    <cfRule type="cellIs" dxfId="47" priority="354" operator="equal">
      <formula>"&gt; 500 Mio. CHF"</formula>
    </cfRule>
    <cfRule type="cellIs" dxfId="46" priority="355" operator="equal">
      <formula>"50 - 500 Mio. CHF"</formula>
    </cfRule>
    <cfRule type="cellIs" dxfId="45" priority="356" operator="equal">
      <formula>"&lt; 50 Mio. CHF"</formula>
    </cfRule>
  </conditionalFormatting>
  <conditionalFormatting sqref="D10:F10">
    <cfRule type="cellIs" dxfId="44" priority="352" operator="equal">
      <formula>"Betriebssicherheitsverfahren durchführen"</formula>
    </cfRule>
    <cfRule type="cellIs" dxfId="43" priority="353" operator="equal">
      <formula>"Kein Betriebssicherheitsverfahren notwendig"</formula>
    </cfRule>
  </conditionalFormatting>
  <conditionalFormatting sqref="D10:F10">
    <cfRule type="cellIs" dxfId="42" priority="349" operator="equal">
      <formula>"sehr hoher Schutz"</formula>
    </cfRule>
    <cfRule type="cellIs" dxfId="41" priority="350" operator="equal">
      <formula>"hoher Schutz"</formula>
    </cfRule>
    <cfRule type="cellIs" dxfId="40" priority="351" operator="equal">
      <formula>"IT-Grundschutz"</formula>
    </cfRule>
  </conditionalFormatting>
  <conditionalFormatting sqref="D12">
    <cfRule type="cellIs" dxfId="39" priority="334" stopIfTrue="1" operator="equal">
      <formula>"Spezielle Anforderungen"</formula>
    </cfRule>
    <cfRule type="cellIs" dxfId="38" priority="335" stopIfTrue="1" operator="equal">
      <formula>"Keine speziellen Anforderungen"</formula>
    </cfRule>
  </conditionalFormatting>
  <conditionalFormatting sqref="D12">
    <cfRule type="cellIs" dxfId="37" priority="331" operator="equal">
      <formula>"Beeinträchtigung nach Art. 20 ISV ODER Schaden &gt; 500 Mio. CHF"</formula>
    </cfRule>
    <cfRule type="cellIs" dxfId="36" priority="332" operator="equal">
      <formula>"Beeinträchtigung nach Art. 19 ISV ODER Schaden von 50 Mio CHF - 500 Mio CHF"</formula>
    </cfRule>
    <cfRule type="cellIs" dxfId="35" priority="333" operator="equal">
      <formula>"Es werden ""intern"" oder ""nicht klassifizierte"" Informationen bearbeitet UND Schaden &lt; 50 Mio. CHF"</formula>
    </cfRule>
  </conditionalFormatting>
  <conditionalFormatting sqref="D12">
    <cfRule type="cellIs" dxfId="34" priority="328" operator="equal">
      <formula>"&gt; 500 Mio. CHF"</formula>
    </cfRule>
    <cfRule type="cellIs" dxfId="33" priority="329" operator="equal">
      <formula>"50 - 500 Mio. CHF"</formula>
    </cfRule>
    <cfRule type="cellIs" dxfId="32" priority="330" operator="equal">
      <formula>"&lt; 50 Mio. CHF"</formula>
    </cfRule>
  </conditionalFormatting>
  <conditionalFormatting sqref="D12:F12">
    <cfRule type="cellIs" dxfId="31" priority="326" operator="equal">
      <formula>"Betriebssicherheitsverfahren durchführen"</formula>
    </cfRule>
    <cfRule type="cellIs" dxfId="30" priority="327" operator="equal">
      <formula>"Kein Betriebssicherheitsverfahren notwendig"</formula>
    </cfRule>
  </conditionalFormatting>
  <conditionalFormatting sqref="D12:F12">
    <cfRule type="cellIs" dxfId="29" priority="323" operator="equal">
      <formula>"sehr hoher Schutz"</formula>
    </cfRule>
    <cfRule type="cellIs" dxfId="28" priority="324" operator="equal">
      <formula>"hoher Schutz"</formula>
    </cfRule>
    <cfRule type="cellIs" dxfId="27" priority="325" operator="equal">
      <formula>"IT-Grundschutz"</formula>
    </cfRule>
  </conditionalFormatting>
  <conditionalFormatting sqref="D7:E7">
    <cfRule type="cellIs" dxfId="26" priority="45" operator="equal">
      <formula>"sehr hoher Schutz"</formula>
    </cfRule>
    <cfRule type="cellIs" dxfId="25" priority="46" operator="equal">
      <formula>"hoher Schutz"</formula>
    </cfRule>
  </conditionalFormatting>
  <conditionalFormatting sqref="D7:F7">
    <cfRule type="cellIs" dxfId="24" priority="4" operator="equal">
      <formula>"Grundschutz"</formula>
    </cfRule>
    <cfRule type="cellIs" dxfId="23" priority="43" operator="equal">
      <formula>"Erhöhter Schutzbedarf"</formula>
    </cfRule>
    <cfRule type="cellIs" dxfId="22" priority="44" operator="equal">
      <formula>"Kein erhöhter Schutzbedarf"</formula>
    </cfRule>
  </conditionalFormatting>
  <conditionalFormatting sqref="D11">
    <cfRule type="cellIs" dxfId="21" priority="40" stopIfTrue="1" operator="equal">
      <formula>"Spezielle Anforderungen"</formula>
    </cfRule>
    <cfRule type="cellIs" dxfId="20" priority="41" stopIfTrue="1" operator="equal">
      <formula>"Keine speziellen Anforderungen"</formula>
    </cfRule>
  </conditionalFormatting>
  <conditionalFormatting sqref="D11">
    <cfRule type="cellIs" dxfId="19" priority="37" operator="equal">
      <formula>"Beeinträchtigung nach Art. 20 ISV ODER Schaden &gt; 500 Mio. CHF"</formula>
    </cfRule>
    <cfRule type="cellIs" dxfId="18" priority="38" operator="equal">
      <formula>"Beeinträchtigung nach Art. 19 ISV ODER Schaden von 50 Mio CHF - 500 Mio CHF"</formula>
    </cfRule>
    <cfRule type="cellIs" dxfId="17" priority="39" operator="equal">
      <formula>"Es werden ""intern"" oder ""nicht klassifizierte"" Informationen bearbeitet UND Schaden &lt; 50 Mio. CHF"</formula>
    </cfRule>
  </conditionalFormatting>
  <conditionalFormatting sqref="D11">
    <cfRule type="cellIs" dxfId="16" priority="34" operator="equal">
      <formula>"&gt; 500 Mio. CHF"</formula>
    </cfRule>
    <cfRule type="cellIs" dxfId="15" priority="35" operator="equal">
      <formula>"50 - 500 Mio. CHF"</formula>
    </cfRule>
    <cfRule type="cellIs" dxfId="14" priority="36" operator="equal">
      <formula>"&lt; 50 Mio. CHF"</formula>
    </cfRule>
  </conditionalFormatting>
  <conditionalFormatting sqref="D11:F11">
    <cfRule type="cellIs" dxfId="13" priority="32" operator="equal">
      <formula>"Betriebssicherheitsverfahren durchführen"</formula>
    </cfRule>
    <cfRule type="cellIs" dxfId="12" priority="33" operator="equal">
      <formula>"Kein Betriebssicherheitsverfahren notwendig"</formula>
    </cfRule>
  </conditionalFormatting>
  <conditionalFormatting sqref="D11:F11">
    <cfRule type="cellIs" dxfId="11" priority="29" operator="equal">
      <formula>"sehr hoher Schutz"</formula>
    </cfRule>
    <cfRule type="cellIs" dxfId="10" priority="30" operator="equal">
      <formula>"hoher Schutz"</formula>
    </cfRule>
    <cfRule type="cellIs" dxfId="9" priority="31" operator="equal">
      <formula>"IT-Grundschutz"</formula>
    </cfRule>
  </conditionalFormatting>
  <conditionalFormatting sqref="D11:F13">
    <cfRule type="cellIs" dxfId="8" priority="27" operator="equal">
      <formula>"Nein"</formula>
    </cfRule>
    <cfRule type="cellIs" dxfId="7" priority="28" operator="equal">
      <formula>"Ja"</formula>
    </cfRule>
  </conditionalFormatting>
  <conditionalFormatting sqref="D16:D19 D21">
    <cfRule type="cellIs" dxfId="6" priority="48" operator="equal">
      <formula>"Hoher Schutz"</formula>
    </cfRule>
    <cfRule type="cellIs" dxfId="5" priority="408" operator="equal">
      <formula>"Grundschutz"</formula>
    </cfRule>
    <cfRule type="cellIs" dxfId="4" priority="411" operator="equal">
      <formula>"Sehr Hoher Schutz"</formula>
    </cfRule>
  </conditionalFormatting>
  <conditionalFormatting sqref="E16:F19">
    <cfRule type="cellIs" dxfId="3" priority="5" stopIfTrue="1" operator="equal">
      <formula>"Kein erhöhter Schutzbedarf"</formula>
    </cfRule>
  </conditionalFormatting>
  <conditionalFormatting sqref="D21:F21">
    <cfRule type="cellIs" dxfId="2" priority="1" operator="equal">
      <formula>"Nein"</formula>
    </cfRule>
    <cfRule type="cellIs" dxfId="1" priority="2" operator="equal">
      <formula>"Ja"</formula>
    </cfRule>
  </conditionalFormatting>
  <pageMargins left="0.70866141732283472" right="0.70866141732283472" top="0.74803149606299213" bottom="0.74803149606299213" header="0.31496062992125984" footer="0.31496062992125984"/>
  <pageSetup paperSize="9" scale="68" fitToHeight="0" orientation="portrait" r:id="rId2"/>
  <headerFooter alignWithMargins="0">
    <oddHeader>&amp;L&amp;"Arial,Kursiv"&amp;12&amp;A&amp;C&amp;"Arial,Fett"&amp;14Schutzbedarfsanalyse&amp;R&amp;12P041-Hi01</oddHeader>
    <oddFooter>&amp;L&amp;F&amp;R&amp;P/&amp;N</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6" operator="containsText" id="{1C291CF3-6DAF-438E-8531-D8ABE4C7633E}">
            <xm:f>NOT(ISERROR(SEARCH("Erhöhter Schutzbedarf",E16)))</xm:f>
            <xm:f>"Erhöhter Schutzbedarf"</xm:f>
            <x14:dxf>
              <fill>
                <patternFill>
                  <bgColor rgb="FFFFE38B"/>
                </patternFill>
              </fill>
            </x14:dxf>
          </x14:cfRule>
          <xm:sqref>E16:F19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980663517768F4EAA33C63CBE7FED5A" ma:contentTypeVersion="0" ma:contentTypeDescription="Ein neues Dokument erstellen." ma:contentTypeScope="" ma:versionID="4691918eda25a5989b7d76e36d1491f2">
  <xsd:schema xmlns:xsd="http://www.w3.org/2001/XMLSchema" xmlns:xs="http://www.w3.org/2001/XMLSchema" xmlns:p="http://schemas.microsoft.com/office/2006/metadata/properties" targetNamespace="http://schemas.microsoft.com/office/2006/metadata/properties" ma:root="true" ma:fieldsID="d5d541f0d4f8a2a40329b5163100aa3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70EA88-5D6F-4A74-8726-CC0DB1076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3553F13-F326-4B26-8F0D-EAB1FD079AFF}">
  <ds:schemaRefs>
    <ds:schemaRef ds:uri="http://schemas.microsoft.com/office/2006/metadata/longProperties"/>
  </ds:schemaRefs>
</ds:datastoreItem>
</file>

<file path=customXml/itemProps3.xml><?xml version="1.0" encoding="utf-8"?>
<ds:datastoreItem xmlns:ds="http://schemas.openxmlformats.org/officeDocument/2006/customXml" ds:itemID="{E255940D-8846-47CF-B39A-38B4346F8A17}">
  <ds:schemaRefs>
    <ds:schemaRef ds:uri="http://www.w3.org/XML/1998/namespace"/>
    <ds:schemaRef ds:uri="http://purl.org/dc/terms/"/>
    <ds:schemaRef ds:uri="http://schemas.microsoft.com/office/2006/metadata/propertie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ADD461EE-C922-4C85-BF70-D7EF578D1B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Anleitung</vt:lpstr>
      <vt:lpstr>1. Deckblatt - Informationen</vt:lpstr>
      <vt:lpstr>2. Informationsverzeichnis</vt:lpstr>
      <vt:lpstr>3. Beurteilung Auswirkungen</vt:lpstr>
      <vt:lpstr>4. Erhebung Schutzbedarf</vt:lpstr>
      <vt:lpstr>5. Erhebung Anforderungen</vt:lpstr>
      <vt:lpstr>6. Einstufung</vt:lpstr>
      <vt:lpstr>'1. Deckblatt - Informationen'!Druckbereich</vt:lpstr>
      <vt:lpstr>'2. Informationsverzeichnis'!Druckbereich</vt:lpstr>
      <vt:lpstr>'3. Beurteilung Auswirkungen'!Druckbereich</vt:lpstr>
      <vt:lpstr>'4. Erhebung Schutzbedarf'!Druckbereich</vt:lpstr>
      <vt:lpstr>'5. Erhebung Anforderungen'!Druckbereich</vt:lpstr>
      <vt:lpstr>'6. Einstufung'!Druckbereich</vt:lpstr>
      <vt:lpstr>'1. Deckblatt - Informationen'!Drucktitel</vt:lpstr>
      <vt:lpstr>'5. Erhebung Anforderungen'!Drucktitel</vt:lpstr>
      <vt:lpstr>'6. Einstufung'!Drucktitel</vt:lpstr>
    </vt:vector>
  </TitlesOfParts>
  <Manager/>
  <Company>Nationales Zentrum für Cybersicherheit NCSC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P041-Hi01-Schutzbedarfsanalyse</dc:title>
  <dc:subject>Informatiksicherheitsvorgaben der Bundesverwaltung</dc:subject>
  <dc:creator>ray.miller@bit.admin.ch</dc:creator>
  <cp:lastModifiedBy>Grünert Andreas NCSC</cp:lastModifiedBy>
  <cp:lastPrinted>2024-07-11T05:38:19Z</cp:lastPrinted>
  <dcterms:created xsi:type="dcterms:W3CDTF">2006-09-05T09:10:20Z</dcterms:created>
  <dcterms:modified xsi:type="dcterms:W3CDTF">2024-07-11T06:20:23Z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osProjectShort">
    <vt:lpwstr/>
  </property>
  <property fmtid="{D5CDD505-2E9C-101B-9397-08002B2CF9AE}" pid="3" name="vosProjectCustomer">
    <vt:lpwstr/>
  </property>
  <property fmtid="{D5CDD505-2E9C-101B-9397-08002B2CF9AE}" pid="4" name="vosDocState">
    <vt:lpwstr>in Arbeit</vt:lpwstr>
  </property>
  <property fmtid="{D5CDD505-2E9C-101B-9397-08002B2CF9AE}" pid="5" name="vosDocClassification">
    <vt:lpwstr>nicht klassiert</vt:lpwstr>
  </property>
  <property fmtid="{D5CDD505-2E9C-101B-9397-08002B2CF9AE}" pid="6" name="vosProjectPhase">
    <vt:lpwstr/>
  </property>
  <property fmtid="{D5CDD505-2E9C-101B-9397-08002B2CF9AE}" pid="7" name="vosProjectName">
    <vt:lpwstr/>
  </property>
  <property fmtid="{D5CDD505-2E9C-101B-9397-08002B2CF9AE}" pid="8" name="vosProjectLead">
    <vt:lpwstr/>
  </property>
  <property fmtid="{D5CDD505-2E9C-101B-9397-08002B2CF9AE}" pid="9" name="ContentType">
    <vt:lpwstr>Projekt Dokument</vt:lpwstr>
  </property>
  <property fmtid="{D5CDD505-2E9C-101B-9397-08002B2CF9AE}" pid="10" name="vosDocVer">
    <vt:lpwstr/>
  </property>
  <property fmtid="{D5CDD505-2E9C-101B-9397-08002B2CF9AE}" pid="11" name="vosDocOrganisation">
    <vt:lpwstr/>
  </property>
  <property fmtid="{D5CDD505-2E9C-101B-9397-08002B2CF9AE}" pid="12" name="vosDocOrganisationShort">
    <vt:lpwstr/>
  </property>
  <property fmtid="{D5CDD505-2E9C-101B-9397-08002B2CF9AE}" pid="13" name="vosProjectDeliverable">
    <vt:lpwstr/>
  </property>
  <property fmtid="{D5CDD505-2E9C-101B-9397-08002B2CF9AE}" pid="14" name="vosProjectNr">
    <vt:lpwstr/>
  </property>
  <property fmtid="{D5CDD505-2E9C-101B-9397-08002B2CF9AE}" pid="15" name="Arbeitspaket">
    <vt:lpwstr/>
  </property>
  <property fmtid="{D5CDD505-2E9C-101B-9397-08002B2CF9AE}" pid="16" name="FSC#COOELAK@1.1001:Subject">
    <vt:lpwstr/>
  </property>
  <property fmtid="{D5CDD505-2E9C-101B-9397-08002B2CF9AE}" pid="17" name="FSC#COOELAK@1.1001:FileReference">
    <vt:lpwstr>08-00003</vt:lpwstr>
  </property>
  <property fmtid="{D5CDD505-2E9C-101B-9397-08002B2CF9AE}" pid="18" name="FSC#COOELAK@1.1001:FileRefYear">
    <vt:lpwstr>2015</vt:lpwstr>
  </property>
  <property fmtid="{D5CDD505-2E9C-101B-9397-08002B2CF9AE}" pid="19" name="FSC#COOELAK@1.1001:FileRefOrdinal">
    <vt:lpwstr>3</vt:lpwstr>
  </property>
  <property fmtid="{D5CDD505-2E9C-101B-9397-08002B2CF9AE}" pid="20" name="FSC#COOELAK@1.1001:FileRefOU">
    <vt:lpwstr>R</vt:lpwstr>
  </property>
  <property fmtid="{D5CDD505-2E9C-101B-9397-08002B2CF9AE}" pid="21" name="FSC#COOELAK@1.1001:Organization">
    <vt:lpwstr/>
  </property>
  <property fmtid="{D5CDD505-2E9C-101B-9397-08002B2CF9AE}" pid="22" name="FSC#COOELAK@1.1001:Owner">
    <vt:lpwstr/>
  </property>
  <property fmtid="{D5CDD505-2E9C-101B-9397-08002B2CF9AE}" pid="23" name="FSC#COOELAK@1.1001:OwnerExtension">
    <vt:lpwstr/>
  </property>
  <property fmtid="{D5CDD505-2E9C-101B-9397-08002B2CF9AE}" pid="24" name="FSC#COOELAK@1.1001:OwnerFaxExtension">
    <vt:lpwstr/>
  </property>
  <property fmtid="{D5CDD505-2E9C-101B-9397-08002B2CF9AE}" pid="25" name="FSC#COOELAK@1.1001:DispatchedBy">
    <vt:lpwstr/>
  </property>
  <property fmtid="{D5CDD505-2E9C-101B-9397-08002B2CF9AE}" pid="26" name="FSC#COOELAK@1.1001:DispatchedAt">
    <vt:lpwstr/>
  </property>
  <property fmtid="{D5CDD505-2E9C-101B-9397-08002B2CF9AE}" pid="27" name="FSC#COOELAK@1.1001:ApprovedBy">
    <vt:lpwstr/>
  </property>
  <property fmtid="{D5CDD505-2E9C-101B-9397-08002B2CF9AE}" pid="28" name="FSC#COOELAK@1.1001:ApprovedAt">
    <vt:lpwstr/>
  </property>
  <property fmtid="{D5CDD505-2E9C-101B-9397-08002B2CF9AE}" pid="29" name="FSC#COOELAK@1.1001:Department">
    <vt:lpwstr>IKT-Sicherheit</vt:lpwstr>
  </property>
  <property fmtid="{D5CDD505-2E9C-101B-9397-08002B2CF9AE}" pid="30" name="FSC#COOELAK@1.1001:CreatedAt">
    <vt:lpwstr>27.02.2015</vt:lpwstr>
  </property>
  <property fmtid="{D5CDD505-2E9C-101B-9397-08002B2CF9AE}" pid="31" name="FSC#COOELAK@1.1001:OU">
    <vt:lpwstr>Ressourcen ISB</vt:lpwstr>
  </property>
  <property fmtid="{D5CDD505-2E9C-101B-9397-08002B2CF9AE}" pid="32" name="FSC#COOELAK@1.1001:Priority">
    <vt:lpwstr> ()</vt:lpwstr>
  </property>
  <property fmtid="{D5CDD505-2E9C-101B-9397-08002B2CF9AE}" pid="33" name="FSC#COOELAK@1.1001:ObjBarCode">
    <vt:lpwstr>*COO.2114.102.5.77069*</vt:lpwstr>
  </property>
  <property fmtid="{D5CDD505-2E9C-101B-9397-08002B2CF9AE}" pid="34" name="FSC#COOELAK@1.1001:RefBarCode">
    <vt:lpwstr>*COO.2114.102.6.65963*</vt:lpwstr>
  </property>
  <property fmtid="{D5CDD505-2E9C-101B-9397-08002B2CF9AE}" pid="35" name="FSC#COOELAK@1.1001:FileRefBarCode">
    <vt:lpwstr>*08-00003*</vt:lpwstr>
  </property>
  <property fmtid="{D5CDD505-2E9C-101B-9397-08002B2CF9AE}" pid="36" name="FSC#COOELAK@1.1001:ExternalRef">
    <vt:lpwstr/>
  </property>
  <property fmtid="{D5CDD505-2E9C-101B-9397-08002B2CF9AE}" pid="37" name="FSC#COOELAK@1.1001:IncomingNumber">
    <vt:lpwstr/>
  </property>
  <property fmtid="{D5CDD505-2E9C-101B-9397-08002B2CF9AE}" pid="38" name="FSC#COOELAK@1.1001:IncomingSubject">
    <vt:lpwstr/>
  </property>
  <property fmtid="{D5CDD505-2E9C-101B-9397-08002B2CF9AE}" pid="39" name="FSC#COOELAK@1.1001:ProcessResponsible">
    <vt:lpwstr/>
  </property>
  <property fmtid="{D5CDD505-2E9C-101B-9397-08002B2CF9AE}" pid="40" name="FSC#COOELAK@1.1001:ProcessResponsiblePhone">
    <vt:lpwstr/>
  </property>
  <property fmtid="{D5CDD505-2E9C-101B-9397-08002B2CF9AE}" pid="41" name="FSC#COOELAK@1.1001:ProcessResponsibleMail">
    <vt:lpwstr/>
  </property>
  <property fmtid="{D5CDD505-2E9C-101B-9397-08002B2CF9AE}" pid="42" name="FSC#COOELAK@1.1001:ProcessResponsibleFax">
    <vt:lpwstr/>
  </property>
  <property fmtid="{D5CDD505-2E9C-101B-9397-08002B2CF9AE}" pid="43" name="FSC#COOELAK@1.1001:ApproverFirstName">
    <vt:lpwstr/>
  </property>
  <property fmtid="{D5CDD505-2E9C-101B-9397-08002B2CF9AE}" pid="44" name="FSC#COOELAK@1.1001:ApproverSurName">
    <vt:lpwstr/>
  </property>
  <property fmtid="{D5CDD505-2E9C-101B-9397-08002B2CF9AE}" pid="45" name="FSC#COOELAK@1.1001:ApproverTitle">
    <vt:lpwstr/>
  </property>
  <property fmtid="{D5CDD505-2E9C-101B-9397-08002B2CF9AE}" pid="46" name="FSC#COOELAK@1.1001:ExternalDate">
    <vt:lpwstr/>
  </property>
  <property fmtid="{D5CDD505-2E9C-101B-9397-08002B2CF9AE}" pid="47" name="FSC#COOELAK@1.1001:SettlementApprovedAt">
    <vt:lpwstr/>
  </property>
  <property fmtid="{D5CDD505-2E9C-101B-9397-08002B2CF9AE}" pid="48" name="FSC#COOELAK@1.1001:BaseNumber">
    <vt:lpwstr>08</vt:lpwstr>
  </property>
  <property fmtid="{D5CDD505-2E9C-101B-9397-08002B2CF9AE}" pid="49" name="FSC#COOELAK@1.1001:CurrentUserRolePos">
    <vt:lpwstr>Sachbearbeiter/-in</vt:lpwstr>
  </property>
  <property fmtid="{D5CDD505-2E9C-101B-9397-08002B2CF9AE}" pid="50" name="FSC#COOELAK@1.1001:CurrentUserEmail">
    <vt:lpwstr/>
  </property>
  <property fmtid="{D5CDD505-2E9C-101B-9397-08002B2CF9AE}" pid="51" name="FSC#ELAKGOV@1.1001:PersonalSubjGender">
    <vt:lpwstr/>
  </property>
  <property fmtid="{D5CDD505-2E9C-101B-9397-08002B2CF9AE}" pid="52" name="FSC#ELAKGOV@1.1001:PersonalSubjFirstName">
    <vt:lpwstr/>
  </property>
  <property fmtid="{D5CDD505-2E9C-101B-9397-08002B2CF9AE}" pid="53" name="FSC#ELAKGOV@1.1001:PersonalSubjSurName">
    <vt:lpwstr/>
  </property>
  <property fmtid="{D5CDD505-2E9C-101B-9397-08002B2CF9AE}" pid="54" name="FSC#ELAKGOV@1.1001:PersonalSubjSalutation">
    <vt:lpwstr/>
  </property>
  <property fmtid="{D5CDD505-2E9C-101B-9397-08002B2CF9AE}" pid="55" name="FSC#ELAKGOV@1.1001:PersonalSubjAddress">
    <vt:lpwstr/>
  </property>
  <property fmtid="{D5CDD505-2E9C-101B-9397-08002B2CF9AE}" pid="56" name="FSC#ATSTATECFG@1.1001:Office">
    <vt:lpwstr/>
  </property>
  <property fmtid="{D5CDD505-2E9C-101B-9397-08002B2CF9AE}" pid="57" name="FSC#ATSTATECFG@1.1001:Agent">
    <vt:lpwstr/>
  </property>
  <property fmtid="{D5CDD505-2E9C-101B-9397-08002B2CF9AE}" pid="58" name="FSC#ATSTATECFG@1.1001:AgentPhone">
    <vt:lpwstr/>
  </property>
  <property fmtid="{D5CDD505-2E9C-101B-9397-08002B2CF9AE}" pid="59" name="FSC#ATSTATECFG@1.1001:DepartmentFax">
    <vt:lpwstr/>
  </property>
  <property fmtid="{D5CDD505-2E9C-101B-9397-08002B2CF9AE}" pid="60" name="FSC#ATSTATECFG@1.1001:DepartmentEmail">
    <vt:lpwstr/>
  </property>
  <property fmtid="{D5CDD505-2E9C-101B-9397-08002B2CF9AE}" pid="61" name="FSC#ATSTATECFG@1.1001:SubfileDate">
    <vt:lpwstr/>
  </property>
  <property fmtid="{D5CDD505-2E9C-101B-9397-08002B2CF9AE}" pid="62" name="FSC#ATSTATECFG@1.1001:SubfileSubject">
    <vt:lpwstr>Schutzbedarfsanalyse_Excel_Version_2.0-d_x000d_
</vt:lpwstr>
  </property>
  <property fmtid="{D5CDD505-2E9C-101B-9397-08002B2CF9AE}" pid="63" name="FSC#ATSTATECFG@1.1001:DepartmentZipCode">
    <vt:lpwstr/>
  </property>
  <property fmtid="{D5CDD505-2E9C-101B-9397-08002B2CF9AE}" pid="64" name="FSC#ATSTATECFG@1.1001:DepartmentCountry">
    <vt:lpwstr/>
  </property>
  <property fmtid="{D5CDD505-2E9C-101B-9397-08002B2CF9AE}" pid="65" name="FSC#ATSTATECFG@1.1001:DepartmentCity">
    <vt:lpwstr/>
  </property>
  <property fmtid="{D5CDD505-2E9C-101B-9397-08002B2CF9AE}" pid="66" name="FSC#ATSTATECFG@1.1001:DepartmentStreet">
    <vt:lpwstr/>
  </property>
  <property fmtid="{D5CDD505-2E9C-101B-9397-08002B2CF9AE}" pid="67" name="FSC#ATSTATECFG@1.1001:DepartmentDVR">
    <vt:lpwstr/>
  </property>
  <property fmtid="{D5CDD505-2E9C-101B-9397-08002B2CF9AE}" pid="68" name="FSC#ATSTATECFG@1.1001:DepartmentUID">
    <vt:lpwstr/>
  </property>
  <property fmtid="{D5CDD505-2E9C-101B-9397-08002B2CF9AE}" pid="69" name="FSC#ATSTATECFG@1.1001:SubfileReference">
    <vt:lpwstr>08-00003</vt:lpwstr>
  </property>
  <property fmtid="{D5CDD505-2E9C-101B-9397-08002B2CF9AE}" pid="70" name="FSC#ATSTATECFG@1.1001:Clause">
    <vt:lpwstr/>
  </property>
  <property fmtid="{D5CDD505-2E9C-101B-9397-08002B2CF9AE}" pid="71" name="FSC#ATSTATECFG@1.1001:ApprovedSignature">
    <vt:lpwstr/>
  </property>
  <property fmtid="{D5CDD505-2E9C-101B-9397-08002B2CF9AE}" pid="72" name="FSC#ATSTATECFG@1.1001:BankAccount">
    <vt:lpwstr/>
  </property>
  <property fmtid="{D5CDD505-2E9C-101B-9397-08002B2CF9AE}" pid="73" name="FSC#ATSTATECFG@1.1001:BankAccountOwner">
    <vt:lpwstr/>
  </property>
  <property fmtid="{D5CDD505-2E9C-101B-9397-08002B2CF9AE}" pid="74" name="FSC#ATSTATECFG@1.1001:BankInstitute">
    <vt:lpwstr/>
  </property>
  <property fmtid="{D5CDD505-2E9C-101B-9397-08002B2CF9AE}" pid="75" name="FSC#ATSTATECFG@1.1001:BankAccountID">
    <vt:lpwstr/>
  </property>
  <property fmtid="{D5CDD505-2E9C-101B-9397-08002B2CF9AE}" pid="76" name="FSC#ATSTATECFG@1.1001:BankAccountIBAN">
    <vt:lpwstr/>
  </property>
  <property fmtid="{D5CDD505-2E9C-101B-9397-08002B2CF9AE}" pid="77" name="FSC#ATSTATECFG@1.1001:BankAccountBIC">
    <vt:lpwstr/>
  </property>
  <property fmtid="{D5CDD505-2E9C-101B-9397-08002B2CF9AE}" pid="78" name="FSC#ATSTATECFG@1.1001:BankName">
    <vt:lpwstr/>
  </property>
  <property fmtid="{D5CDD505-2E9C-101B-9397-08002B2CF9AE}" pid="79" name="FSC#CCAPRECONFIG@15.1001:AddrAnrede">
    <vt:lpwstr/>
  </property>
  <property fmtid="{D5CDD505-2E9C-101B-9397-08002B2CF9AE}" pid="80" name="FSC#CCAPRECONFIG@15.1001:AddrTitel">
    <vt:lpwstr/>
  </property>
  <property fmtid="{D5CDD505-2E9C-101B-9397-08002B2CF9AE}" pid="81" name="FSC#CCAPRECONFIG@15.1001:AddrNachgestellter_Titel">
    <vt:lpwstr/>
  </property>
  <property fmtid="{D5CDD505-2E9C-101B-9397-08002B2CF9AE}" pid="82" name="FSC#CCAPRECONFIG@15.1001:AddrVorname">
    <vt:lpwstr/>
  </property>
  <property fmtid="{D5CDD505-2E9C-101B-9397-08002B2CF9AE}" pid="83" name="FSC#CCAPRECONFIG@15.1001:AddrNachname">
    <vt:lpwstr/>
  </property>
  <property fmtid="{D5CDD505-2E9C-101B-9397-08002B2CF9AE}" pid="84" name="FSC#CCAPRECONFIG@15.1001:AddrzH">
    <vt:lpwstr/>
  </property>
  <property fmtid="{D5CDD505-2E9C-101B-9397-08002B2CF9AE}" pid="85" name="FSC#CCAPRECONFIG@15.1001:AddrGeschlecht">
    <vt:lpwstr/>
  </property>
  <property fmtid="{D5CDD505-2E9C-101B-9397-08002B2CF9AE}" pid="86" name="FSC#CCAPRECONFIG@15.1001:AddrStrasse">
    <vt:lpwstr/>
  </property>
  <property fmtid="{D5CDD505-2E9C-101B-9397-08002B2CF9AE}" pid="87" name="FSC#CCAPRECONFIG@15.1001:AddrHausnummer">
    <vt:lpwstr/>
  </property>
  <property fmtid="{D5CDD505-2E9C-101B-9397-08002B2CF9AE}" pid="88" name="FSC#CCAPRECONFIG@15.1001:AddrStiege">
    <vt:lpwstr/>
  </property>
  <property fmtid="{D5CDD505-2E9C-101B-9397-08002B2CF9AE}" pid="89" name="FSC#CCAPRECONFIG@15.1001:AddrTuer">
    <vt:lpwstr/>
  </property>
  <property fmtid="{D5CDD505-2E9C-101B-9397-08002B2CF9AE}" pid="90" name="FSC#CCAPRECONFIG@15.1001:AddrPostfach">
    <vt:lpwstr/>
  </property>
  <property fmtid="{D5CDD505-2E9C-101B-9397-08002B2CF9AE}" pid="91" name="FSC#CCAPRECONFIG@15.1001:AddrPostleitzahl">
    <vt:lpwstr/>
  </property>
  <property fmtid="{D5CDD505-2E9C-101B-9397-08002B2CF9AE}" pid="92" name="FSC#CCAPRECONFIG@15.1001:AddrOrt">
    <vt:lpwstr/>
  </property>
  <property fmtid="{D5CDD505-2E9C-101B-9397-08002B2CF9AE}" pid="93" name="FSC#CCAPRECONFIG@15.1001:AddrLand">
    <vt:lpwstr/>
  </property>
  <property fmtid="{D5CDD505-2E9C-101B-9397-08002B2CF9AE}" pid="94" name="FSC#CCAPRECONFIG@15.1001:AddrEmail">
    <vt:lpwstr/>
  </property>
  <property fmtid="{D5CDD505-2E9C-101B-9397-08002B2CF9AE}" pid="95" name="FSC#CCAPRECONFIG@15.1001:AddrAdresse">
    <vt:lpwstr/>
  </property>
  <property fmtid="{D5CDD505-2E9C-101B-9397-08002B2CF9AE}" pid="96" name="FSC#CCAPRECONFIG@15.1001:AddrFax">
    <vt:lpwstr/>
  </property>
  <property fmtid="{D5CDD505-2E9C-101B-9397-08002B2CF9AE}" pid="97" name="FSC#CCAPRECONFIG@15.1001:AddrOrganisationsname">
    <vt:lpwstr/>
  </property>
  <property fmtid="{D5CDD505-2E9C-101B-9397-08002B2CF9AE}" pid="98" name="FSC#CCAPRECONFIG@15.1001:AddrOrganisationskurzname">
    <vt:lpwstr/>
  </property>
  <property fmtid="{D5CDD505-2E9C-101B-9397-08002B2CF9AE}" pid="99" name="FSC#CCAPRECONFIG@15.1001:AddrAbschriftsbemerkung">
    <vt:lpwstr/>
  </property>
  <property fmtid="{D5CDD505-2E9C-101B-9397-08002B2CF9AE}" pid="100" name="FSC#CCAPRECONFIG@15.1001:AddrName_Zeile_2">
    <vt:lpwstr/>
  </property>
  <property fmtid="{D5CDD505-2E9C-101B-9397-08002B2CF9AE}" pid="101" name="FSC#CCAPRECONFIG@15.1001:AddrName_Zeile_3">
    <vt:lpwstr/>
  </property>
  <property fmtid="{D5CDD505-2E9C-101B-9397-08002B2CF9AE}" pid="102" name="FSC#CCAPRECONFIG@15.1001:AddrPostalischeAdresse">
    <vt:lpwstr/>
  </property>
  <property fmtid="{D5CDD505-2E9C-101B-9397-08002B2CF9AE}" pid="103" name="FSC#COOSYSTEM@1.1:Container">
    <vt:lpwstr>COO.2114.102.5.77069</vt:lpwstr>
  </property>
  <property fmtid="{D5CDD505-2E9C-101B-9397-08002B2CF9AE}" pid="104" name="FSC#FSCFOLIO@1.1001:docpropproject">
    <vt:lpwstr/>
  </property>
  <property fmtid="{D5CDD505-2E9C-101B-9397-08002B2CF9AE}" pid="105" name="ContentTypeId">
    <vt:lpwstr>0x0101005980663517768F4EAA33C63CBE7FED5A</vt:lpwstr>
  </property>
</Properties>
</file>