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DieseArbeitsmappe" defaultThemeVersion="124226"/>
  <xr:revisionPtr revIDLastSave="0" documentId="13_ncr:1_{1BF072D8-F58E-4D93-BE2D-7C616F918282}" xr6:coauthVersionLast="47" xr6:coauthVersionMax="47" xr10:uidLastSave="{00000000-0000-0000-0000-000000000000}"/>
  <bookViews>
    <workbookView xWindow="-110" yWindow="-110" windowWidth="19420" windowHeight="10300" tabRatio="894" activeTab="1" xr2:uid="{00000000-000D-0000-FFFF-FFFF00000000}"/>
  </bookViews>
  <sheets>
    <sheet name="Instructions" sheetId="22" r:id="rId1"/>
    <sheet name="1. Page de garde" sheetId="25" r:id="rId2"/>
    <sheet name="2. Informations" sheetId="23" r:id="rId3"/>
    <sheet name="3. Conséquences" sheetId="15" r:id="rId4"/>
    <sheet name="4. Besoin de protection" sheetId="18" r:id="rId5"/>
    <sheet name="5. Exigences" sheetId="27" r:id="rId6"/>
    <sheet name="6. Catégorisation" sheetId="1" r:id="rId7"/>
    <sheet name="FAQ" sheetId="28" r:id="rId8"/>
  </sheets>
  <externalReferences>
    <externalReference r:id="rId9"/>
    <externalReference r:id="rId10"/>
  </externalReferences>
  <definedNames>
    <definedName name="dfie">[1]Texte!$C$3:$J$502</definedName>
    <definedName name="_xlnm.Print_Area" localSheetId="1">'1. Page de garde'!$B$1:$F$28</definedName>
    <definedName name="_xlnm.Print_Area" localSheetId="2">'2. Informations'!$B$1:$E$16</definedName>
    <definedName name="_xlnm.Print_Area" localSheetId="3">'3. Conséquences'!$B$1:$F$16</definedName>
    <definedName name="_xlnm.Print_Area" localSheetId="4">'4. Besoin de protection'!$B$1:$F$45</definedName>
    <definedName name="_xlnm.Print_Area" localSheetId="5">'5. Exigences'!$B$1:$F$15</definedName>
    <definedName name="_xlnm.Print_Area" localSheetId="6">'6. Catégorisation'!$B$1:$F$35</definedName>
    <definedName name="_xlnm.Print_Titles" localSheetId="1">'1. Page de garde'!$3:$4</definedName>
    <definedName name="_xlnm.Print_Titles" localSheetId="5">'5. Exigences'!$3:$4</definedName>
    <definedName name="_xlnm.Print_Titles" localSheetId="6">'6. Catégorisation'!$3:$4</definedName>
    <definedName name="H_L">'[1]Vorgaben und Berechnung'!$H$73</definedName>
    <definedName name="Klassifikationsvermerke">[2]Titel!$G$7:$G$10</definedName>
  </definedNames>
  <calcPr calcId="191029"/>
  <customWorkbookViews>
    <customWorkbookView name="test" guid="{38B63EDE-D325-414F-81A0-5253AC367206}" maximized="1" windowWidth="1276" windowHeight="76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 l="1"/>
  <c r="J38" i="18"/>
  <c r="I38" i="18"/>
  <c r="H38" i="18"/>
  <c r="G38" i="18"/>
  <c r="J36" i="18"/>
  <c r="I36" i="18"/>
  <c r="H36" i="18"/>
  <c r="G36" i="18"/>
  <c r="J34" i="18"/>
  <c r="I34" i="18"/>
  <c r="H34" i="18"/>
  <c r="G34" i="18"/>
  <c r="J33" i="18"/>
  <c r="I33" i="18"/>
  <c r="H33" i="18"/>
  <c r="G33" i="18"/>
  <c r="J32" i="18"/>
  <c r="I32" i="18"/>
  <c r="H32" i="18"/>
  <c r="G32" i="18"/>
  <c r="J30" i="18"/>
  <c r="I30" i="18"/>
  <c r="H30" i="18"/>
  <c r="G30" i="18"/>
  <c r="J29" i="18"/>
  <c r="I29" i="18"/>
  <c r="H29" i="18"/>
  <c r="G29" i="18"/>
  <c r="J28" i="18"/>
  <c r="I28" i="18"/>
  <c r="H28" i="18"/>
  <c r="G28" i="18"/>
  <c r="J26" i="18"/>
  <c r="I26" i="18"/>
  <c r="H26" i="18"/>
  <c r="G26" i="18"/>
  <c r="J25" i="18"/>
  <c r="I25" i="18"/>
  <c r="H25" i="18"/>
  <c r="G25" i="18"/>
  <c r="J23" i="18"/>
  <c r="I23" i="18"/>
  <c r="H23" i="18"/>
  <c r="G23" i="18"/>
  <c r="J22" i="18"/>
  <c r="I22" i="18"/>
  <c r="H22" i="18"/>
  <c r="G22" i="18"/>
  <c r="J21" i="18"/>
  <c r="I21" i="18"/>
  <c r="H21" i="18"/>
  <c r="G21" i="18"/>
  <c r="J19" i="18"/>
  <c r="I19" i="18"/>
  <c r="H19" i="18"/>
  <c r="G19" i="18"/>
  <c r="J18" i="18"/>
  <c r="I18" i="18"/>
  <c r="H18" i="18"/>
  <c r="G18" i="18"/>
  <c r="J17" i="18"/>
  <c r="I17" i="18"/>
  <c r="H17" i="18"/>
  <c r="G17" i="18"/>
  <c r="J15" i="18"/>
  <c r="I15" i="18"/>
  <c r="H15" i="18"/>
  <c r="G15" i="18"/>
  <c r="J14" i="18"/>
  <c r="I14" i="18"/>
  <c r="H14" i="18"/>
  <c r="G14" i="18"/>
  <c r="J12" i="18"/>
  <c r="I12" i="18"/>
  <c r="H12" i="18"/>
  <c r="G12" i="18"/>
  <c r="J11" i="18"/>
  <c r="I11" i="18"/>
  <c r="H11" i="18"/>
  <c r="G11" i="18"/>
  <c r="J10" i="18"/>
  <c r="I10" i="18"/>
  <c r="H10" i="18"/>
  <c r="G10" i="18"/>
  <c r="J8" i="18"/>
  <c r="I8" i="18"/>
  <c r="H8" i="18"/>
  <c r="G8" i="18"/>
  <c r="J7" i="18"/>
  <c r="I7" i="18"/>
  <c r="H7" i="18"/>
  <c r="G7" i="18"/>
  <c r="J6" i="18"/>
  <c r="I6" i="18"/>
  <c r="H6" i="18"/>
  <c r="G6" i="18"/>
  <c r="E18" i="23"/>
  <c r="E17" i="23"/>
  <c r="C18" i="23"/>
  <c r="C17" i="23" s="1"/>
  <c r="B6" i="15" l="1"/>
  <c r="E2" i="1"/>
  <c r="E1" i="1"/>
  <c r="E2" i="27"/>
  <c r="E1" i="27"/>
  <c r="E2" i="18"/>
  <c r="E1" i="18"/>
  <c r="F2" i="15"/>
  <c r="F1" i="15"/>
  <c r="D2" i="23"/>
  <c r="D1" i="23"/>
  <c r="E2" i="25"/>
  <c r="E1" i="25"/>
  <c r="B3" i="25"/>
  <c r="D3" i="1"/>
  <c r="C3" i="23" l="1"/>
  <c r="D3" i="18"/>
  <c r="D3" i="15"/>
  <c r="D3" i="27"/>
  <c r="B3" i="27"/>
  <c r="B3" i="18"/>
  <c r="F3" i="27"/>
  <c r="F3" i="18"/>
  <c r="F3" i="15"/>
  <c r="B13" i="15"/>
  <c r="B14" i="15"/>
  <c r="B10" i="15"/>
  <c r="F3" i="1" l="1"/>
  <c r="B3" i="1"/>
  <c r="E3" i="23"/>
  <c r="B3" i="15"/>
  <c r="B3" i="23"/>
  <c r="F3" i="25"/>
  <c r="H20" i="1" l="1"/>
  <c r="D20" i="1"/>
  <c r="G44" i="18"/>
  <c r="G41" i="18" s="1"/>
  <c r="C41" i="18" l="1"/>
  <c r="I44" i="18"/>
  <c r="I42" i="18" s="1"/>
  <c r="E42" i="18" s="1"/>
  <c r="H44" i="18"/>
  <c r="G20" i="1"/>
  <c r="D12" i="1" s="1"/>
  <c r="B15" i="15"/>
  <c r="B12" i="15"/>
  <c r="B11" i="15"/>
  <c r="B9" i="15"/>
  <c r="B8" i="15"/>
  <c r="B7" i="15"/>
  <c r="H42" i="18" l="1"/>
  <c r="G42" i="18"/>
  <c r="C42" i="18" s="1"/>
  <c r="C44" i="18" s="1"/>
  <c r="D16" i="1"/>
  <c r="I16" i="1"/>
  <c r="G18" i="1"/>
  <c r="J44" i="18"/>
  <c r="J42" i="18" s="1"/>
  <c r="F42" i="18" s="1"/>
  <c r="D42" i="18" l="1"/>
  <c r="D17" i="1" s="1"/>
  <c r="H43" i="18"/>
  <c r="G17" i="1"/>
  <c r="G43" i="18"/>
  <c r="C43" i="18" s="1"/>
  <c r="G16" i="1"/>
  <c r="I43" i="18"/>
  <c r="E44" i="18"/>
  <c r="G19" i="1"/>
  <c r="D44" i="18"/>
  <c r="H17" i="1" l="1"/>
  <c r="D43" i="18"/>
  <c r="E17" i="1" s="1"/>
  <c r="E43" i="18"/>
  <c r="E18" i="1" s="1"/>
  <c r="H16" i="1"/>
  <c r="F16" i="1"/>
  <c r="E16" i="1"/>
  <c r="H18" i="1"/>
  <c r="D18" i="1"/>
  <c r="G7" i="1"/>
  <c r="J43" i="18"/>
  <c r="D19" i="1"/>
  <c r="F43" i="18" l="1"/>
  <c r="E19" i="1" s="1"/>
  <c r="D7" i="1"/>
  <c r="D21" i="1"/>
  <c r="D13" i="1"/>
  <c r="F44" i="18"/>
  <c r="H19" i="1"/>
  <c r="G6" i="1" l="1"/>
  <c r="D11" i="1" l="1"/>
  <c r="D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5" authorId="0" shapeId="0" xr:uid="{660B26E5-A797-4C0D-BBAE-8E672F328B9A}">
      <text>
        <r>
          <rPr>
            <b/>
            <sz val="9"/>
            <color indexed="81"/>
            <rFont val="Segoe UI"/>
            <family val="2"/>
          </rPr>
          <t xml:space="preserve">Question auxiliaire </t>
        </r>
        <r>
          <rPr>
            <sz val="9"/>
            <color indexed="81"/>
            <rFont val="Segoe UI"/>
            <family val="2"/>
          </rPr>
          <t xml:space="preserve">
</t>
        </r>
        <r>
          <rPr>
            <sz val="9"/>
            <color indexed="81"/>
            <rFont val="Segoe UI"/>
            <family val="2"/>
          </rPr>
          <t>Que se passerait-il si les informations étaient divulguées ou interceptées par des services secrets ou des organisations similaires ?</t>
        </r>
        <r>
          <rPr>
            <sz val="9"/>
            <color indexed="81"/>
            <rFont val="Segoe UI"/>
            <family val="2"/>
          </rPr>
          <t xml:space="preserve">
</t>
        </r>
      </text>
    </comment>
    <comment ref="D5" authorId="0" shapeId="0" xr:uid="{D7C92F85-9B67-4BEF-8BB7-DECFEFF86D5A}">
      <text>
        <r>
          <rPr>
            <b/>
            <sz val="9"/>
            <color indexed="81"/>
            <rFont val="Segoe UI"/>
            <family val="2"/>
          </rPr>
          <t>Question auxiliaire</t>
        </r>
        <r>
          <rPr>
            <sz val="9"/>
            <color indexed="81"/>
            <rFont val="Segoe UI"/>
            <family val="2"/>
          </rPr>
          <t xml:space="preserve">
</t>
        </r>
        <r>
          <rPr>
            <sz val="9"/>
            <color indexed="81"/>
            <rFont val="Segoe UI"/>
            <family val="2"/>
          </rPr>
          <t>Que se passerait-il si les informations étaient indisponibles durant une période prolongée ?</t>
        </r>
      </text>
    </comment>
    <comment ref="E5" authorId="0" shapeId="0" xr:uid="{674DAE8C-776B-4971-AC0D-C56DF07DE341}">
      <text>
        <r>
          <rPr>
            <b/>
            <sz val="9"/>
            <color indexed="81"/>
            <rFont val="Segoe UI"/>
            <family val="2"/>
          </rPr>
          <t>Question auxiliaire</t>
        </r>
        <r>
          <rPr>
            <sz val="9"/>
            <color indexed="81"/>
            <rFont val="Segoe UI"/>
            <family val="2"/>
          </rPr>
          <t xml:space="preserve">
</t>
        </r>
        <r>
          <rPr>
            <sz val="9"/>
            <color indexed="81"/>
            <rFont val="Segoe UI"/>
            <family val="2"/>
          </rPr>
          <t>Que se passerait-il si les informations étaient modifiées sans autorisation ?</t>
        </r>
      </text>
    </comment>
    <comment ref="F5" authorId="0" shapeId="0" xr:uid="{A368105D-6424-438F-AC00-D71471CEA1C5}">
      <text>
        <r>
          <rPr>
            <b/>
            <sz val="9"/>
            <color indexed="81"/>
            <rFont val="Segoe UI"/>
            <family val="2"/>
          </rPr>
          <t>Question auxiliaire</t>
        </r>
        <r>
          <rPr>
            <sz val="9"/>
            <color indexed="81"/>
            <rFont val="Segoe UI"/>
            <family val="2"/>
          </rPr>
          <t xml:space="preserve">
</t>
        </r>
        <r>
          <rPr>
            <sz val="9"/>
            <color indexed="81"/>
            <rFont val="Segoe UI"/>
            <family val="2"/>
          </rPr>
          <t>Que se passerait-il s’il était impossible de savoir clairement par qui les informations ont été modifiées après leur saisie initiale ?</t>
        </r>
      </text>
    </comment>
  </commentList>
</comments>
</file>

<file path=xl/sharedStrings.xml><?xml version="1.0" encoding="utf-8"?>
<sst xmlns="http://schemas.openxmlformats.org/spreadsheetml/2006/main" count="253" uniqueCount="220">
  <si>
    <r>
      <rPr>
        <b/>
        <sz val="11"/>
        <rFont val="Arial"/>
        <family val="2"/>
      </rPr>
      <t>Instructions sommaires</t>
    </r>
  </si>
  <si>
    <r>
      <rPr>
        <b/>
        <sz val="10"/>
        <rFont val="Arial"/>
        <family val="2"/>
      </rPr>
      <t>Étape 1</t>
    </r>
  </si>
  <si>
    <r>
      <rPr>
        <sz val="10"/>
        <rFont val="Arial"/>
        <family val="2"/>
      </rPr>
      <t>(Couleur des champs à remplir)</t>
    </r>
  </si>
  <si>
    <r>
      <rPr>
        <b/>
        <sz val="10"/>
        <rFont val="Arial"/>
        <family val="2"/>
      </rPr>
      <t>Étape 2</t>
    </r>
  </si>
  <si>
    <r>
      <rPr>
        <b/>
        <sz val="10"/>
        <rFont val="Arial"/>
        <family val="2"/>
      </rPr>
      <t>Étape 3</t>
    </r>
  </si>
  <si>
    <r>
      <rPr>
        <sz val="10"/>
        <rFont val="Arial"/>
        <family val="2"/>
      </rPr>
      <t>Pour tous les groupes d’informations, les conséquences doivent être identifiées dans l’onglet « 3. Conséquences ». Les groupes d’informations sont repris automatiquement de l’onglet 2.</t>
    </r>
    <r>
      <rPr>
        <sz val="10"/>
        <rFont val="Arial"/>
        <family val="2"/>
      </rPr>
      <t xml:space="preserve">
</t>
    </r>
    <r>
      <rPr>
        <sz val="10"/>
        <rFont val="Arial"/>
        <family val="2"/>
      </rPr>
      <t xml:space="preserve">
</t>
    </r>
    <r>
      <rPr>
        <sz val="10"/>
        <rFont val="Arial"/>
        <family val="2"/>
      </rPr>
      <t>Décrivez les conséquences pour votre organisation ou pour d’autres personnes ou organisations pouvant être touchées par une violation de la sécurité de l’information ou par la perte des prestations correspondantes.</t>
    </r>
  </si>
  <si>
    <r>
      <rPr>
        <b/>
        <sz val="10"/>
        <rFont val="Arial"/>
        <family val="2"/>
      </rPr>
      <t>Étape 4</t>
    </r>
  </si>
  <si>
    <r>
      <rPr>
        <sz val="10"/>
        <rFont val="Arial"/>
        <family val="2"/>
      </rPr>
      <t xml:space="preserve">Pour la catégorisation, il convient d’examiner si les critères figurant à l’onglet 4 s’appliquent aux conséquences identifiées. À cette fin, il suffit de sélectionner « S’applique » ou « Ne s’applique pas ». </t>
    </r>
    <r>
      <rPr>
        <sz val="10"/>
        <rFont val="Arial"/>
        <family val="2"/>
      </rPr>
      <t xml:space="preserve">
</t>
    </r>
    <r>
      <rPr>
        <sz val="10"/>
        <rFont val="Arial"/>
        <family val="2"/>
      </rPr>
      <t xml:space="preserve">
</t>
    </r>
    <r>
      <rPr>
        <sz val="10"/>
        <rFont val="Arial"/>
        <family val="2"/>
      </rPr>
      <t>Outre lesdits critères, deux autres aspects doivent être examinés : l’ampleur des dommages et d’éventuelles exigences légales particulières.</t>
    </r>
    <r>
      <rPr>
        <sz val="10"/>
        <rFont val="Arial"/>
        <family val="2"/>
      </rPr>
      <t xml:space="preserve">
</t>
    </r>
    <r>
      <rPr>
        <sz val="10"/>
        <rFont val="Arial"/>
        <family val="2"/>
      </rPr>
      <t xml:space="preserve">
</t>
    </r>
    <r>
      <rPr>
        <sz val="10"/>
        <rFont val="Arial"/>
        <family val="2"/>
      </rPr>
      <t>L’évaluation de la violation de la confidentialité concerne l’ensemble de l’objet à protéger. La classification qui en résulte doit être au moins aussi élevée que la classification des informations individuelles du catalogue de classification (elle peut aussi être plus élevée).</t>
    </r>
    <r>
      <rPr>
        <sz val="10"/>
        <rFont val="Arial"/>
        <family val="2"/>
      </rPr>
      <t xml:space="preserve">
</t>
    </r>
  </si>
  <si>
    <r>
      <rPr>
        <b/>
        <sz val="10"/>
        <rFont val="Arial"/>
        <family val="2"/>
      </rPr>
      <t>Étape 5</t>
    </r>
  </si>
  <si>
    <r>
      <rPr>
        <sz val="10"/>
        <rFont val="Arial"/>
        <family val="2"/>
      </rPr>
      <t>Dans l’onglet 5, il est possible d’indiquer d’autres exigences spécifiques à l’objet protégé. Ces informations sont importantes notamment pour déterminer si une procédure de sécurité relative aux entreprises doit être lancée.</t>
    </r>
  </si>
  <si>
    <r>
      <rPr>
        <b/>
        <sz val="10"/>
        <rFont val="Arial"/>
        <family val="2"/>
      </rPr>
      <t>Étape 6</t>
    </r>
  </si>
  <si>
    <r>
      <rPr>
        <sz val="10"/>
        <rFont val="Arial"/>
        <family val="2"/>
      </rPr>
      <t>Version : P041-Hi01_V5.1.1</t>
    </r>
  </si>
  <si>
    <r>
      <rPr>
        <b/>
        <sz val="14"/>
        <rFont val="Arial"/>
        <family val="2"/>
      </rPr>
      <t xml:space="preserve">Informations sur l’objet à protéger </t>
    </r>
    <r>
      <rPr>
        <sz val="11"/>
        <rFont val="Arial"/>
        <family val="2"/>
      </rPr>
      <t>(Décrire l’objet et sa configuration technique de manière aussi détaillée que possible. Les données ci-dessous sont requises et peuvent être complétées ou modifiées à tout moment, aussi lors des phases de projet ultérieures.)</t>
    </r>
  </si>
  <si>
    <r>
      <rPr>
        <b/>
        <sz val="11"/>
        <rFont val="Arial"/>
        <family val="2"/>
      </rPr>
      <t>Nom de l’objet à protéger</t>
    </r>
  </si>
  <si>
    <r>
      <rPr>
        <b/>
        <sz val="11"/>
        <rFont val="Arial"/>
        <family val="2"/>
      </rPr>
      <t>Désignation interne / numéros de référence</t>
    </r>
  </si>
  <si>
    <r>
      <rPr>
        <i/>
        <sz val="11"/>
        <rFont val="Arial"/>
        <family val="2"/>
      </rPr>
      <t>Nom du projet, numéro ou identifiant du projet, identifiant du cockpit informatique, etc.</t>
    </r>
  </si>
  <si>
    <r>
      <rPr>
        <b/>
        <sz val="11"/>
        <rFont val="Arial"/>
        <family val="2"/>
      </rPr>
      <t>Département</t>
    </r>
  </si>
  <si>
    <r>
      <rPr>
        <b/>
        <sz val="11"/>
        <rFont val="Arial"/>
        <family val="2"/>
      </rPr>
      <t>Office</t>
    </r>
  </si>
  <si>
    <r>
      <rPr>
        <b/>
        <sz val="11"/>
        <rFont val="Arial"/>
        <family val="2"/>
      </rPr>
      <t>Classification du présent document</t>
    </r>
  </si>
  <si>
    <r>
      <rPr>
        <b/>
        <sz val="11"/>
        <rFont val="Arial"/>
        <family val="2"/>
      </rPr>
      <t xml:space="preserve">Processus d’affaires soutenus </t>
    </r>
    <r>
      <rPr>
        <b/>
        <sz val="11"/>
        <rFont val="Arial"/>
        <family val="2"/>
      </rPr>
      <t xml:space="preserve">
</t>
    </r>
    <r>
      <rPr>
        <sz val="11"/>
        <rFont val="Arial"/>
        <family val="2"/>
      </rPr>
      <t>(Liste incluant les numéros de référence s’ils sont disponibles)</t>
    </r>
  </si>
  <si>
    <r>
      <rPr>
        <b/>
        <sz val="11"/>
        <rFont val="Arial"/>
        <family val="2"/>
      </rPr>
      <t xml:space="preserve">Qui peut accéder à l’objet ? </t>
    </r>
    <r>
      <rPr>
        <b/>
        <sz val="11"/>
        <rFont val="Arial"/>
        <family val="2"/>
      </rPr>
      <t xml:space="preserve">
</t>
    </r>
    <r>
      <rPr>
        <sz val="11"/>
        <rFont val="Arial"/>
        <family val="2"/>
      </rPr>
      <t>(Personnes, groupes, rôles et processus)</t>
    </r>
  </si>
  <si>
    <r>
      <rPr>
        <i/>
        <sz val="11"/>
        <rFont val="Arial"/>
        <family val="2"/>
      </rPr>
      <t>P. ex. personnes travaillant au sein de l’unité administrative, ensemble de l’administration fédérale, population</t>
    </r>
  </si>
  <si>
    <r>
      <rPr>
        <b/>
        <sz val="11"/>
        <rFont val="Arial"/>
        <family val="2"/>
      </rPr>
      <t>Personnes et organisations impliquées</t>
    </r>
  </si>
  <si>
    <r>
      <rPr>
        <i/>
        <sz val="11"/>
        <rFont val="Arial"/>
        <family val="2"/>
      </rPr>
      <t>Bénéficiaires et fournisseurs de prestations impliqués (s’ils sont connus), personnes dont le rôle est concrètement assigné (p. ex. responsable du processus d’affaires, responsable de l’objet à protéger, architecte) et, s’il s’agit d’un projet, rôles liés au projet (p. ex. responsable de projet ou responsable SIPD)</t>
    </r>
  </si>
  <si>
    <r>
      <rPr>
        <i/>
        <sz val="11"/>
        <rFont val="Arial"/>
        <family val="2"/>
      </rPr>
      <t>Nom / adresse électronique</t>
    </r>
  </si>
  <si>
    <r>
      <rPr>
        <b/>
        <sz val="11"/>
        <rFont val="Arial"/>
        <family val="2"/>
      </rPr>
      <t>Responsable de la sécurité de l’information</t>
    </r>
  </si>
  <si>
    <r>
      <rPr>
        <i/>
        <sz val="11"/>
        <rFont val="Arial"/>
        <family val="2"/>
      </rPr>
      <t>Nom / adresse électronique</t>
    </r>
  </si>
  <si>
    <r>
      <rPr>
        <b/>
        <sz val="11"/>
        <rFont val="Arial"/>
        <family val="2"/>
      </rPr>
      <t>Préposé/e à la protection des données (PPDO)</t>
    </r>
  </si>
  <si>
    <r>
      <rPr>
        <i/>
        <sz val="11"/>
        <rFont val="Arial"/>
        <family val="2"/>
      </rPr>
      <t>Nom / adresse électronique</t>
    </r>
  </si>
  <si>
    <r>
      <rPr>
        <b/>
        <sz val="11"/>
        <rFont val="Arial"/>
        <family val="2"/>
      </rPr>
      <t xml:space="preserve">D’autres autorités fédérales doivent-elles avoir accès aux informations et aux données ? </t>
    </r>
    <r>
      <rPr>
        <b/>
        <sz val="11"/>
        <rFont val="Arial"/>
        <family val="2"/>
      </rPr>
      <t>Si oui, à quelles conditions ?</t>
    </r>
    <r>
      <rPr>
        <b/>
        <sz val="11"/>
        <rFont val="Arial"/>
        <family val="2"/>
      </rPr>
      <t xml:space="preserve">
</t>
    </r>
    <r>
      <rPr>
        <sz val="11"/>
        <rFont val="Arial"/>
        <family val="2"/>
      </rPr>
      <t>(À l’aide de l’art. 7, al. 3, let. g, OSI)</t>
    </r>
  </si>
  <si>
    <r>
      <rPr>
        <b/>
        <sz val="11"/>
        <rFont val="Arial"/>
        <family val="2"/>
      </rPr>
      <t>Cadre géographique</t>
    </r>
  </si>
  <si>
    <r>
      <rPr>
        <i/>
        <sz val="11"/>
        <rFont val="Arial"/>
        <family val="2"/>
      </rPr>
      <t>P. ex. dans quels pays les informations doivent être stockées et à partir de quel endroit elles sont accessibles. Cet élément est optionnel, mais il est utile pour les questions liées à la protection des données.</t>
    </r>
  </si>
  <si>
    <r>
      <rPr>
        <b/>
        <sz val="11"/>
        <rFont val="Arial"/>
        <family val="2"/>
      </rPr>
      <t>Description (objet, buts, tâches, fonctions)</t>
    </r>
  </si>
  <si>
    <r>
      <rPr>
        <i/>
        <sz val="11"/>
        <rFont val="Arial"/>
        <family val="2"/>
      </rPr>
      <t>Description (objet, buts, tâches, fonctions)</t>
    </r>
  </si>
  <si>
    <r>
      <rPr>
        <b/>
        <sz val="11"/>
        <rFont val="Arial"/>
        <family val="2"/>
      </rPr>
      <t>Description de l’architecture</t>
    </r>
  </si>
  <si>
    <r>
      <rPr>
        <i/>
        <sz val="11"/>
        <rFont val="Arial"/>
        <family val="2"/>
      </rPr>
      <t>Configuration technique (y c. environnement de développement et éventuels services de plateforme utilisés), avec des esquisses d’architecture aussi précises que possible, notamment en ce qui concerne la situation du réseau</t>
    </r>
  </si>
  <si>
    <r>
      <rPr>
        <i/>
        <sz val="10"/>
        <rFont val="Arial"/>
        <family val="2"/>
      </rPr>
      <t>Diagramme si disponible (copier et coller à partir de Visio, de PowerPoint ou d’un autre programme de visualisation)</t>
    </r>
  </si>
  <si>
    <r>
      <rPr>
        <b/>
        <sz val="10"/>
        <rFont val="Arial"/>
        <family val="2"/>
      </rPr>
      <t xml:space="preserve">Classification </t>
    </r>
    <r>
      <rPr>
        <b/>
        <sz val="10"/>
        <rFont val="Arial"/>
        <family val="2"/>
      </rPr>
      <t xml:space="preserve">
</t>
    </r>
    <r>
      <rPr>
        <sz val="10"/>
        <rFont val="Arial"/>
        <family val="2"/>
      </rPr>
      <t>(Cette colonne devrait être remplie au moyen du catalogue de classification. Le/la DSIO peut fournir un soutien en cas de questions. Les informations classifiées qui ne figurent pas encore dans le catalogue doivent être intégrées.)</t>
    </r>
  </si>
  <si>
    <r>
      <rPr>
        <sz val="10"/>
        <rFont val="Arial"/>
        <family val="2"/>
      </rPr>
      <t xml:space="preserve"> </t>
    </r>
  </si>
  <si>
    <r>
      <rPr>
        <b/>
        <sz val="10"/>
        <rFont val="Arial"/>
        <family val="2"/>
      </rPr>
      <t>Groupes d’informations / description des informations</t>
    </r>
  </si>
  <si>
    <r>
      <rPr>
        <b/>
        <sz val="10"/>
        <rFont val="Arial"/>
        <family val="2"/>
      </rPr>
      <t>Que se passerait-il si les informations étaient divulguées ou interceptées par des services secrets ou des organisations similaires ?</t>
    </r>
  </si>
  <si>
    <r>
      <rPr>
        <b/>
        <sz val="10"/>
        <rFont val="Arial"/>
        <family val="2"/>
      </rPr>
      <t>Que se passerait-il si les informations étaient indisponibles durant une période prolongée ?</t>
    </r>
  </si>
  <si>
    <r>
      <rPr>
        <b/>
        <sz val="10"/>
        <rFont val="Arial"/>
        <family val="2"/>
      </rPr>
      <t xml:space="preserve">Que se passerait-il si les informations étaient modifiées sans autorisation ? </t>
    </r>
  </si>
  <si>
    <r>
      <rPr>
        <b/>
        <sz val="10"/>
        <rFont val="Arial"/>
        <family val="2"/>
      </rPr>
      <t xml:space="preserve">Que se passerait-il s’il était impossible de savoir clairement par qui les informations ont été modifiées après leur saisie initiale ? </t>
    </r>
  </si>
  <si>
    <r>
      <rPr>
        <b/>
        <sz val="10"/>
        <rFont val="Arial"/>
        <family val="2"/>
      </rPr>
      <t>Une violation des objectifs de protection en matière de sécurité de l’information (confidentialité, disponibilité, intégrité, traçabilité) engendre-t-elle un préjudice selon les critères suivants ?</t>
    </r>
  </si>
  <si>
    <r>
      <rPr>
        <b/>
        <sz val="10"/>
        <rFont val="Arial"/>
        <family val="2"/>
      </rPr>
      <t xml:space="preserve"> Violation de la confidentialité</t>
    </r>
  </si>
  <si>
    <r>
      <rPr>
        <b/>
        <sz val="10"/>
        <rFont val="Arial"/>
        <family val="2"/>
      </rPr>
      <t xml:space="preserve"> Violation de la disponibilité</t>
    </r>
  </si>
  <si>
    <r>
      <rPr>
        <b/>
        <sz val="10"/>
        <rFont val="Arial"/>
        <family val="2"/>
      </rPr>
      <t xml:space="preserve"> Violation de l’intégrité</t>
    </r>
  </si>
  <si>
    <r>
      <rPr>
        <b/>
        <sz val="10"/>
        <rFont val="Arial"/>
        <family val="2"/>
      </rPr>
      <t xml:space="preserve"> Violation de la traçabilité</t>
    </r>
  </si>
  <si>
    <t>Grundlage Vertraulichkeit</t>
  </si>
  <si>
    <t>Grundlage Verfügbarkeit</t>
  </si>
  <si>
    <t>Grundlage Integrität</t>
  </si>
  <si>
    <t>Grundlage Nachvollziehbarkeit</t>
  </si>
  <si>
    <r>
      <rPr>
        <sz val="10"/>
        <rFont val="Arial"/>
        <family val="2"/>
      </rPr>
      <t xml:space="preserve">La capacité de décision et d’action du Conseil fédéral, du Parlement, de plusieurs unités administratives ou de plusieurs corps de troupe de l’armée est annihilée durant des jours ou entravée </t>
    </r>
    <r>
      <rPr>
        <b/>
        <sz val="10"/>
        <rFont val="Arial"/>
        <family val="2"/>
      </rPr>
      <t>pendant des semaines</t>
    </r>
    <r>
      <rPr>
        <sz val="10"/>
        <rFont val="Arial"/>
        <family val="2"/>
      </rPr>
      <t>.</t>
    </r>
  </si>
  <si>
    <r>
      <rPr>
        <sz val="11"/>
        <color rgb="FF9C0006"/>
        <rFont val="Arial"/>
        <family val="2"/>
      </rPr>
      <t>Ne s’applique pas</t>
    </r>
  </si>
  <si>
    <r>
      <rPr>
        <sz val="10"/>
        <rFont val="Arial"/>
        <family val="2"/>
      </rPr>
      <t xml:space="preserve">La capacité de décision et d’action du Conseil fédéral, du Parlement, de plusieurs unités administratives ou de plusieurs corps de troupe de l’armée est entravée </t>
    </r>
    <r>
      <rPr>
        <b/>
        <sz val="10"/>
        <rFont val="Arial"/>
        <family val="2"/>
      </rPr>
      <t>durant plusieurs jours</t>
    </r>
    <r>
      <rPr>
        <sz val="10"/>
        <rFont val="Arial"/>
        <family val="2"/>
      </rPr>
      <t>.</t>
    </r>
  </si>
  <si>
    <r>
      <rPr>
        <sz val="11"/>
        <color rgb="FF9C0006"/>
        <rFont val="Arial"/>
        <family val="2"/>
      </rPr>
      <t>Ne s’applique pas</t>
    </r>
  </si>
  <si>
    <r>
      <rPr>
        <sz val="11"/>
        <color rgb="FF9C0006"/>
        <rFont val="Arial"/>
        <family val="2"/>
      </rPr>
      <t>Ne s’applique pas</t>
    </r>
  </si>
  <si>
    <r>
      <rPr>
        <b/>
        <sz val="10"/>
        <rFont val="Arial"/>
        <family val="2"/>
      </rPr>
      <t>Un important processus d’affaires</t>
    </r>
    <r>
      <rPr>
        <sz val="10"/>
        <rFont val="Arial"/>
        <family val="2"/>
      </rPr>
      <t xml:space="preserve"> du Conseil fédéral ou de l’administration fédérale ou </t>
    </r>
    <r>
      <rPr>
        <b/>
        <sz val="10"/>
        <rFont val="Arial"/>
        <family val="2"/>
      </rPr>
      <t>un processus de conduite important de l’armée</t>
    </r>
    <r>
      <rPr>
        <sz val="10"/>
        <rFont val="Arial"/>
        <family val="2"/>
      </rPr>
      <t xml:space="preserve"> est entravé.</t>
    </r>
  </si>
  <si>
    <r>
      <rPr>
        <sz val="11"/>
        <color rgb="FF9C0006"/>
        <rFont val="Arial"/>
        <family val="2"/>
      </rPr>
      <t>Ne s’applique pas</t>
    </r>
  </si>
  <si>
    <r>
      <rPr>
        <sz val="11"/>
        <color rgb="FF9C0006"/>
        <rFont val="Arial"/>
        <family val="2"/>
      </rPr>
      <t>Ne s’applique pas</t>
    </r>
  </si>
  <si>
    <r>
      <rPr>
        <sz val="11"/>
        <color rgb="FF9C0006"/>
        <rFont val="Arial"/>
        <family val="2"/>
      </rPr>
      <t>Ne s’applique pas</t>
    </r>
  </si>
  <si>
    <r>
      <rPr>
        <sz val="11"/>
        <color rgb="FF9C0006"/>
        <rFont val="Arial"/>
        <family val="2"/>
      </rPr>
      <t>Ne s’applique pas</t>
    </r>
  </si>
  <si>
    <r>
      <rPr>
        <sz val="11"/>
        <color rgb="FF9C0006"/>
        <rFont val="Arial"/>
        <family val="2"/>
      </rPr>
      <t>Ne s’applique pas</t>
    </r>
  </si>
  <si>
    <r>
      <rPr>
        <sz val="10"/>
        <rFont val="Arial"/>
        <family val="2"/>
      </rPr>
      <t xml:space="preserve">L’exécution conforme aux objectifs d’opérations des autorités de poursuite pénale, du SRC, de l’armée ou des autres organes de sécurité de la Confédération est </t>
    </r>
    <r>
      <rPr>
        <b/>
        <sz val="10"/>
        <rFont val="Arial"/>
        <family val="2"/>
      </rPr>
      <t>compromise</t>
    </r>
    <r>
      <rPr>
        <sz val="10"/>
        <rFont val="Arial"/>
        <family val="2"/>
      </rPr>
      <t>.</t>
    </r>
  </si>
  <si>
    <r>
      <rPr>
        <sz val="11"/>
        <color rgb="FF9C0006"/>
        <rFont val="Arial"/>
        <family val="2"/>
      </rPr>
      <t>Ne s’applique pas</t>
    </r>
  </si>
  <si>
    <r>
      <rPr>
        <sz val="11"/>
        <color rgb="FF9C0006"/>
        <rFont val="Arial"/>
        <family val="2"/>
      </rPr>
      <t>Ne s’applique pas</t>
    </r>
  </si>
  <si>
    <r>
      <rPr>
        <sz val="11"/>
        <color rgb="FF9C0006"/>
        <rFont val="Arial"/>
        <family val="2"/>
      </rPr>
      <t>Ne s’applique pas</t>
    </r>
  </si>
  <si>
    <r>
      <rPr>
        <sz val="10"/>
        <rFont val="Arial"/>
        <family val="2"/>
      </rPr>
      <t xml:space="preserve">L’exécution d’engagements des autorités de poursuite pénale, du SRC, de l’armée ou des autres organes de sécurité de la Confédération est </t>
    </r>
    <r>
      <rPr>
        <b/>
        <sz val="10"/>
        <rFont val="Arial"/>
        <family val="2"/>
      </rPr>
      <t>entravée</t>
    </r>
    <r>
      <rPr>
        <sz val="10"/>
        <rFont val="Arial"/>
        <family val="2"/>
      </rPr>
      <t>.</t>
    </r>
  </si>
  <si>
    <r>
      <rPr>
        <sz val="11"/>
        <color rgb="FF9C0006"/>
        <rFont val="Arial"/>
        <family val="2"/>
      </rPr>
      <t>Ne s’applique pas</t>
    </r>
  </si>
  <si>
    <r>
      <rPr>
        <sz val="11"/>
        <color rgb="FF9C0006"/>
        <rFont val="Arial"/>
        <family val="2"/>
      </rPr>
      <t>Ne s’applique pas</t>
    </r>
  </si>
  <si>
    <r>
      <rPr>
        <sz val="11"/>
        <color rgb="FF9C0006"/>
        <rFont val="Arial"/>
        <family val="2"/>
      </rPr>
      <t>Ne s’applique pas</t>
    </r>
  </si>
  <si>
    <r>
      <rPr>
        <sz val="10"/>
        <rFont val="Arial"/>
        <family val="2"/>
      </rPr>
      <t xml:space="preserve">Des </t>
    </r>
    <r>
      <rPr>
        <b/>
        <sz val="10"/>
        <rFont val="Arial"/>
        <family val="2"/>
      </rPr>
      <t>sources stratégiques</t>
    </r>
    <r>
      <rPr>
        <sz val="10"/>
        <rFont val="Arial"/>
        <family val="2"/>
      </rPr>
      <t xml:space="preserve">, l’identité de personnes particulièrement exposées ou les moyens et les méthodes </t>
    </r>
    <r>
      <rPr>
        <b/>
        <sz val="10"/>
        <rFont val="Arial"/>
        <family val="2"/>
      </rPr>
      <t>stratégiques</t>
    </r>
    <r>
      <rPr>
        <sz val="10"/>
        <rFont val="Arial"/>
        <family val="2"/>
      </rPr>
      <t xml:space="preserve"> des services de renseignement et des autorités de poursuite pénale de la Confédération sont divulgués.</t>
    </r>
  </si>
  <si>
    <r>
      <rPr>
        <sz val="11"/>
        <color rgb="FF9C0006"/>
        <rFont val="Arial"/>
        <family val="2"/>
      </rPr>
      <t>Ne s’applique pas</t>
    </r>
  </si>
  <si>
    <r>
      <rPr>
        <sz val="11"/>
        <color rgb="FF9C0006"/>
        <rFont val="Arial"/>
        <family val="2"/>
      </rPr>
      <t>Ne s’applique pas</t>
    </r>
  </si>
  <si>
    <r>
      <rPr>
        <sz val="11"/>
        <color rgb="FF9C0006"/>
        <rFont val="Arial"/>
        <family val="2"/>
      </rPr>
      <t>Ne s’applique pas</t>
    </r>
  </si>
  <si>
    <r>
      <rPr>
        <sz val="10"/>
        <rFont val="Arial"/>
        <family val="2"/>
      </rPr>
      <t xml:space="preserve">Les </t>
    </r>
    <r>
      <rPr>
        <b/>
        <sz val="10"/>
        <rFont val="Arial"/>
        <family val="2"/>
      </rPr>
      <t>moyens et les méthodes opérationnels</t>
    </r>
    <r>
      <rPr>
        <sz val="10"/>
        <rFont val="Arial"/>
        <family val="2"/>
      </rPr>
      <t xml:space="preserve"> des services de renseignement et des autorités de poursuite pénale de la Confédération ou l’identité de sources et de personnes exposées sont divulgués.</t>
    </r>
  </si>
  <si>
    <r>
      <rPr>
        <sz val="11"/>
        <color rgb="FF9C0006"/>
        <rFont val="Arial"/>
        <family val="2"/>
      </rPr>
      <t>Ne s’applique pas</t>
    </r>
  </si>
  <si>
    <r>
      <rPr>
        <sz val="11"/>
        <color rgb="FF9C0006"/>
        <rFont val="Arial"/>
        <family val="2"/>
      </rPr>
      <t>Ne s’applique pas</t>
    </r>
  </si>
  <si>
    <r>
      <rPr>
        <sz val="11"/>
        <color rgb="FF9C0006"/>
        <rFont val="Arial"/>
        <family val="2"/>
      </rPr>
      <t>Ne s’applique pas</t>
    </r>
  </si>
  <si>
    <r>
      <rPr>
        <sz val="11"/>
        <color rgb="FF9C0006"/>
        <rFont val="Arial"/>
        <family val="2"/>
      </rPr>
      <t>Ne s’applique pas</t>
    </r>
  </si>
  <si>
    <r>
      <rPr>
        <sz val="11"/>
        <color rgb="FF9C0006"/>
        <rFont val="Arial"/>
        <family val="2"/>
      </rPr>
      <t>Ne s’applique pas</t>
    </r>
  </si>
  <si>
    <r>
      <rPr>
        <sz val="11"/>
        <color rgb="FF9C0006"/>
        <rFont val="Arial"/>
        <family val="2"/>
      </rPr>
      <t>Ne s’applique pas</t>
    </r>
  </si>
  <si>
    <r>
      <rPr>
        <sz val="10"/>
        <rFont val="Arial"/>
        <family val="2"/>
      </rPr>
      <t xml:space="preserve">La sécurité de la population est </t>
    </r>
    <r>
      <rPr>
        <b/>
        <sz val="10"/>
        <rFont val="Arial"/>
        <family val="2"/>
      </rPr>
      <t>compromise durant plusieurs jours ou des personnes ou des groupes de personnes meurent</t>
    </r>
    <r>
      <rPr>
        <sz val="10"/>
        <rFont val="Arial"/>
        <family val="2"/>
      </rPr>
      <t>.</t>
    </r>
  </si>
  <si>
    <r>
      <rPr>
        <sz val="11"/>
        <color rgb="FF9C0006"/>
        <rFont val="Arial"/>
        <family val="2"/>
      </rPr>
      <t>Ne s’applique pas</t>
    </r>
  </si>
  <si>
    <r>
      <rPr>
        <sz val="11"/>
        <color rgb="FF9C0006"/>
        <rFont val="Arial"/>
        <family val="2"/>
      </rPr>
      <t>Ne s’applique pas</t>
    </r>
  </si>
  <si>
    <r>
      <rPr>
        <sz val="11"/>
        <color rgb="FF9C0006"/>
        <rFont val="Arial"/>
        <family val="2"/>
      </rPr>
      <t>Ne s’applique pas</t>
    </r>
  </si>
  <si>
    <r>
      <rPr>
        <b/>
        <sz val="10"/>
        <rFont val="Arial"/>
        <family val="2"/>
      </rPr>
      <t>Des personnes subissent des lésions corporelles</t>
    </r>
    <r>
      <rPr>
        <sz val="10"/>
        <rFont val="Arial"/>
        <family val="2"/>
      </rPr>
      <t>.</t>
    </r>
  </si>
  <si>
    <r>
      <rPr>
        <sz val="11"/>
        <color rgb="FF9C0006"/>
        <rFont val="Arial"/>
        <family val="2"/>
      </rPr>
      <t>Ne s’applique pas</t>
    </r>
  </si>
  <si>
    <r>
      <rPr>
        <sz val="11"/>
        <color rgb="FF9C0006"/>
        <rFont val="Arial"/>
        <family val="2"/>
      </rPr>
      <t>Ne s’applique pas</t>
    </r>
  </si>
  <si>
    <r>
      <rPr>
        <sz val="11"/>
        <color rgb="FF9C0006"/>
        <rFont val="Arial"/>
        <family val="2"/>
      </rPr>
      <t>Ne s’applique pas</t>
    </r>
  </si>
  <si>
    <r>
      <rPr>
        <sz val="10"/>
        <rFont val="Arial"/>
        <family val="2"/>
      </rPr>
      <t xml:space="preserve">La sécurité nucléaire ou la sûreté d’installations nucléaires ou de matières nucléaires sont </t>
    </r>
    <r>
      <rPr>
        <b/>
        <sz val="10"/>
        <rFont val="Arial"/>
        <family val="2"/>
      </rPr>
      <t>compromises dans une mesure particulièrement importante</t>
    </r>
    <r>
      <rPr>
        <sz val="10"/>
        <rFont val="Arial"/>
        <family val="2"/>
      </rPr>
      <t>.</t>
    </r>
  </si>
  <si>
    <r>
      <rPr>
        <sz val="11"/>
        <color rgb="FF9C0006"/>
        <rFont val="Arial"/>
        <family val="2"/>
      </rPr>
      <t>Ne s’applique pas</t>
    </r>
  </si>
  <si>
    <r>
      <rPr>
        <sz val="11"/>
        <color rgb="FF9C0006"/>
        <rFont val="Arial"/>
        <family val="2"/>
      </rPr>
      <t>Ne s’applique pas</t>
    </r>
  </si>
  <si>
    <r>
      <rPr>
        <sz val="11"/>
        <color rgb="FF9C0006"/>
        <rFont val="Arial"/>
        <family val="2"/>
      </rPr>
      <t>Ne s’applique pas</t>
    </r>
  </si>
  <si>
    <r>
      <rPr>
        <sz val="10"/>
        <rFont val="Arial"/>
        <family val="2"/>
      </rPr>
      <t xml:space="preserve">La sécurité nucléaire ou la sûreté d’installations nucléaires ou de matières nucléaires sont </t>
    </r>
    <r>
      <rPr>
        <b/>
        <sz val="10"/>
        <rFont val="Arial"/>
        <family val="2"/>
      </rPr>
      <t>compromises</t>
    </r>
    <r>
      <rPr>
        <sz val="10"/>
        <rFont val="Arial"/>
        <family val="2"/>
      </rPr>
      <t>.</t>
    </r>
  </si>
  <si>
    <r>
      <rPr>
        <sz val="11"/>
        <color rgb="FF9C0006"/>
        <rFont val="Arial"/>
        <family val="2"/>
      </rPr>
      <t>Ne s’applique pas</t>
    </r>
  </si>
  <si>
    <r>
      <rPr>
        <sz val="11"/>
        <color rgb="FF9C0006"/>
        <rFont val="Arial"/>
        <family val="2"/>
      </rPr>
      <t>Ne s’applique pas</t>
    </r>
  </si>
  <si>
    <r>
      <rPr>
        <sz val="11"/>
        <color rgb="FF9C0006"/>
        <rFont val="Arial"/>
        <family val="2"/>
      </rPr>
      <t>Ne s’applique pas</t>
    </r>
  </si>
  <si>
    <r>
      <rPr>
        <sz val="10"/>
        <rFont val="Arial"/>
        <family val="2"/>
      </rPr>
      <t xml:space="preserve">La sécurité nucléaire ou la sûreté d’installations nucléaires ou de matières nucléaires sont </t>
    </r>
    <r>
      <rPr>
        <b/>
        <sz val="10"/>
        <rFont val="Arial"/>
        <family val="2"/>
      </rPr>
      <t>indirectement compromises</t>
    </r>
    <r>
      <rPr>
        <sz val="10"/>
        <rFont val="Arial"/>
        <family val="2"/>
      </rPr>
      <t>.</t>
    </r>
  </si>
  <si>
    <r>
      <rPr>
        <sz val="11"/>
        <color rgb="FF9C0006"/>
        <rFont val="Arial"/>
        <family val="2"/>
      </rPr>
      <t>Ne s’applique pas</t>
    </r>
  </si>
  <si>
    <r>
      <rPr>
        <sz val="11"/>
        <color rgb="FF9C0006"/>
        <rFont val="Arial"/>
        <family val="2"/>
      </rPr>
      <t>Ne s’applique pas</t>
    </r>
  </si>
  <si>
    <r>
      <rPr>
        <sz val="11"/>
        <color rgb="FF9C0006"/>
        <rFont val="Arial"/>
        <family val="2"/>
      </rPr>
      <t>Ne s’applique pas</t>
    </r>
  </si>
  <si>
    <r>
      <rPr>
        <sz val="10"/>
        <rFont val="Arial"/>
        <family val="2"/>
      </rPr>
      <t xml:space="preserve">L’approvisionnement économique du pays ou l’exploitation d’infrastructures critiques </t>
    </r>
    <r>
      <rPr>
        <b/>
        <sz val="10"/>
        <rFont val="Arial"/>
        <family val="2"/>
      </rPr>
      <t>ne sont plus assurés durant des jours</t>
    </r>
    <r>
      <rPr>
        <sz val="10"/>
        <rFont val="Arial"/>
        <family val="2"/>
      </rPr>
      <t>.</t>
    </r>
  </si>
  <si>
    <r>
      <rPr>
        <sz val="11"/>
        <color rgb="FF9C0006"/>
        <rFont val="Arial"/>
        <family val="2"/>
      </rPr>
      <t>Ne s’applique pas</t>
    </r>
  </si>
  <si>
    <r>
      <rPr>
        <sz val="11"/>
        <color rgb="FF9C0006"/>
        <rFont val="Arial"/>
        <family val="2"/>
      </rPr>
      <t>Ne s’applique pas</t>
    </r>
  </si>
  <si>
    <r>
      <rPr>
        <sz val="11"/>
        <color rgb="FF9C0006"/>
        <rFont val="Arial"/>
        <family val="2"/>
      </rPr>
      <t>Ne s’applique pas</t>
    </r>
  </si>
  <si>
    <r>
      <rPr>
        <sz val="10"/>
        <rFont val="Arial"/>
        <family val="2"/>
      </rPr>
      <t xml:space="preserve">L’approvisionnement économique du pays ou l’exploitation d’infrastructures critiques sont </t>
    </r>
    <r>
      <rPr>
        <b/>
        <sz val="10"/>
        <rFont val="Arial"/>
        <family val="2"/>
      </rPr>
      <t>entravés</t>
    </r>
    <r>
      <rPr>
        <sz val="10"/>
        <rFont val="Arial"/>
        <family val="2"/>
      </rPr>
      <t>.</t>
    </r>
  </si>
  <si>
    <r>
      <rPr>
        <sz val="11"/>
        <color rgb="FF9C0006"/>
        <rFont val="Arial"/>
        <family val="2"/>
      </rPr>
      <t>Ne s’applique pas</t>
    </r>
  </si>
  <si>
    <r>
      <rPr>
        <sz val="11"/>
        <color rgb="FF9C0006"/>
        <rFont val="Arial"/>
        <family val="2"/>
      </rPr>
      <t>Ne s’applique pas</t>
    </r>
  </si>
  <si>
    <r>
      <rPr>
        <sz val="11"/>
        <color rgb="FF9C0006"/>
        <rFont val="Arial"/>
        <family val="2"/>
      </rPr>
      <t>Ne s’applique pas</t>
    </r>
  </si>
  <si>
    <r>
      <rPr>
        <sz val="10"/>
        <rFont val="Arial"/>
        <family val="2"/>
      </rPr>
      <t xml:space="preserve">La Suisse subit </t>
    </r>
    <r>
      <rPr>
        <b/>
        <sz val="10"/>
        <rFont val="Arial"/>
        <family val="2"/>
      </rPr>
      <t>durant des semaines des conséquences particulièrement lourdes sur les plans de la politique extérieure ou de l’économie</t>
    </r>
    <r>
      <rPr>
        <sz val="10"/>
        <rFont val="Arial"/>
        <family val="2"/>
      </rPr>
      <t>, telles que des mesures d’embargo ou des sanctions.</t>
    </r>
  </si>
  <si>
    <r>
      <rPr>
        <sz val="11"/>
        <color rgb="FF9C0006"/>
        <rFont val="Arial"/>
        <family val="2"/>
      </rPr>
      <t>Ne s’applique pas</t>
    </r>
  </si>
  <si>
    <r>
      <rPr>
        <sz val="11"/>
        <color rgb="FF9C0006"/>
        <rFont val="Arial"/>
        <family val="2"/>
      </rPr>
      <t>Ne s’applique pas</t>
    </r>
  </si>
  <si>
    <r>
      <rPr>
        <sz val="11"/>
        <color rgb="FF9C0006"/>
        <rFont val="Arial"/>
        <family val="2"/>
      </rPr>
      <t>Ne s’applique pas</t>
    </r>
  </si>
  <si>
    <r>
      <rPr>
        <sz val="11"/>
        <color rgb="FF9C0006"/>
        <rFont val="Arial"/>
        <family val="2"/>
      </rPr>
      <t>Ne s’applique pas</t>
    </r>
  </si>
  <si>
    <r>
      <rPr>
        <sz val="11"/>
        <color rgb="FF9C0006"/>
        <rFont val="Arial"/>
        <family val="2"/>
      </rPr>
      <t>Ne s’applique pas</t>
    </r>
  </si>
  <si>
    <r>
      <rPr>
        <sz val="11"/>
        <color rgb="FF9C0006"/>
        <rFont val="Arial"/>
        <family val="2"/>
      </rPr>
      <t>Ne s’applique pas</t>
    </r>
  </si>
  <si>
    <r>
      <rPr>
        <sz val="10"/>
        <rFont val="Arial"/>
        <family val="2"/>
      </rPr>
      <t xml:space="preserve">La Suisse subit un </t>
    </r>
    <r>
      <rPr>
        <b/>
        <sz val="10"/>
        <rFont val="Arial"/>
        <family val="2"/>
      </rPr>
      <t>désavantage</t>
    </r>
    <r>
      <rPr>
        <sz val="10"/>
        <rFont val="Arial"/>
        <family val="2"/>
      </rPr>
      <t xml:space="preserve"> sur les plans de la politique extérieure ou de l’économie.</t>
    </r>
  </si>
  <si>
    <r>
      <rPr>
        <sz val="11"/>
        <color rgb="FF9C0006"/>
        <rFont val="Arial"/>
        <family val="2"/>
      </rPr>
      <t>Ne s’applique pas</t>
    </r>
  </si>
  <si>
    <r>
      <rPr>
        <sz val="11"/>
        <color rgb="FF9C0006"/>
        <rFont val="Arial"/>
        <family val="2"/>
      </rPr>
      <t>Ne s’applique pas</t>
    </r>
  </si>
  <si>
    <r>
      <rPr>
        <sz val="11"/>
        <color rgb="FF9C0006"/>
        <rFont val="Arial"/>
        <family val="2"/>
      </rPr>
      <t>Ne s’applique pas</t>
    </r>
  </si>
  <si>
    <r>
      <rPr>
        <sz val="10"/>
        <rFont val="Arial"/>
        <family val="2"/>
      </rPr>
      <t xml:space="preserve">La position de la Suisse est affaiblie lors de négociations relatives à des </t>
    </r>
    <r>
      <rPr>
        <b/>
        <sz val="10"/>
        <rFont val="Arial"/>
        <family val="2"/>
      </rPr>
      <t>affaires stratégiques de politique extérieure durant des années</t>
    </r>
    <r>
      <rPr>
        <sz val="10"/>
        <rFont val="Arial"/>
        <family val="2"/>
      </rPr>
      <t>.</t>
    </r>
  </si>
  <si>
    <r>
      <rPr>
        <sz val="11"/>
        <color rgb="FF9C0006"/>
        <rFont val="Arial"/>
        <family val="2"/>
      </rPr>
      <t>Ne s’applique pas</t>
    </r>
  </si>
  <si>
    <r>
      <rPr>
        <sz val="10"/>
        <rFont val="Arial"/>
        <family val="2"/>
      </rPr>
      <t xml:space="preserve">La position de la Suisse est </t>
    </r>
    <r>
      <rPr>
        <b/>
        <sz val="10"/>
        <rFont val="Arial"/>
        <family val="2"/>
      </rPr>
      <t>temporairement considérablement affaiblie lors de négociations relatives à des affaires importantes de politique extérieure</t>
    </r>
    <r>
      <rPr>
        <sz val="10"/>
        <rFont val="Arial"/>
        <family val="2"/>
      </rPr>
      <t>.</t>
    </r>
  </si>
  <si>
    <r>
      <rPr>
        <sz val="11"/>
        <color rgb="FF9C0006"/>
        <rFont val="Arial"/>
        <family val="2"/>
      </rPr>
      <t>Ne s’applique pas</t>
    </r>
  </si>
  <si>
    <r>
      <rPr>
        <sz val="11"/>
        <color rgb="FF9C0006"/>
        <rFont val="Arial"/>
        <family val="2"/>
      </rPr>
      <t>Ne s’applique pas</t>
    </r>
  </si>
  <si>
    <r>
      <rPr>
        <sz val="10"/>
        <rFont val="Arial"/>
        <family val="2"/>
      </rPr>
      <t xml:space="preserve">Les relations </t>
    </r>
    <r>
      <rPr>
        <b/>
        <sz val="10"/>
        <rFont val="Arial"/>
        <family val="2"/>
      </rPr>
      <t>entre la Confédération et les cantons ou entre les cantons sont perturbées</t>
    </r>
    <r>
      <rPr>
        <sz val="10"/>
        <rFont val="Arial"/>
        <family val="2"/>
      </rPr>
      <t>.</t>
    </r>
  </si>
  <si>
    <r>
      <rPr>
        <sz val="11"/>
        <color rgb="FF9C0006"/>
        <rFont val="Arial"/>
        <family val="2"/>
      </rPr>
      <t>Ne s’applique pas</t>
    </r>
  </si>
  <si>
    <r>
      <rPr>
        <sz val="11"/>
        <color rgb="FF9C0006"/>
        <rFont val="Arial"/>
        <family val="2"/>
      </rPr>
      <t>Ne s’applique pas</t>
    </r>
  </si>
  <si>
    <r>
      <rPr>
        <sz val="11"/>
        <color rgb="FF9C0006"/>
        <rFont val="Arial"/>
        <family val="2"/>
      </rPr>
      <t>Ne s’applique pas</t>
    </r>
  </si>
  <si>
    <r>
      <rPr>
        <sz val="10"/>
        <rFont val="Arial"/>
        <family val="2"/>
      </rPr>
      <t>Quelle est l’ampleur des dommages estimés en cas de violation de la sécurité de l’information ?</t>
    </r>
  </si>
  <si>
    <r>
      <rPr>
        <sz val="10"/>
        <rFont val="Arial"/>
        <family val="2"/>
      </rPr>
      <t>Il existe des exigences légales particulières pour lesquelles les conséquences n’affectent pas directement l’administration fédérale et n’entrent donc pas dans les critères susmentionnés. Justifient-elles un besoin de protection accru ?</t>
    </r>
  </si>
  <si>
    <r>
      <rPr>
        <sz val="11"/>
        <color rgb="FF9C0006"/>
        <rFont val="Arial"/>
        <family val="2"/>
      </rPr>
      <t>Ne s’applique pas</t>
    </r>
  </si>
  <si>
    <r>
      <rPr>
        <sz val="11"/>
        <color rgb="FF9C0006"/>
        <rFont val="Arial"/>
        <family val="2"/>
      </rPr>
      <t>Ne s’applique pas</t>
    </r>
  </si>
  <si>
    <r>
      <rPr>
        <sz val="10"/>
        <rFont val="Arial"/>
        <family val="2"/>
      </rPr>
      <t>Quelles sont ces exigences légales particulières ?</t>
    </r>
  </si>
  <si>
    <r>
      <rPr>
        <b/>
        <sz val="10"/>
        <rFont val="Arial"/>
        <family val="2"/>
      </rPr>
      <t>Besoin de protection identifié</t>
    </r>
  </si>
  <si>
    <r>
      <rPr>
        <b/>
        <sz val="10"/>
        <rFont val="Arial"/>
        <family val="2"/>
      </rPr>
      <t>Base légale</t>
    </r>
  </si>
  <si>
    <r>
      <rPr>
        <b/>
        <sz val="11"/>
        <rFont val="Arial"/>
        <family val="2"/>
      </rPr>
      <t>Exigences concernant l’objet à protéger et informations</t>
    </r>
  </si>
  <si>
    <r>
      <rPr>
        <b/>
        <sz val="11"/>
        <rFont val="Arial"/>
        <family val="2"/>
      </rPr>
      <t>Remarques</t>
    </r>
  </si>
  <si>
    <r>
      <rPr>
        <b/>
        <sz val="11"/>
        <rFont val="Arial"/>
        <family val="2"/>
      </rPr>
      <t>Exigences de disponibilité</t>
    </r>
    <r>
      <rPr>
        <b/>
        <sz val="11"/>
        <rFont val="Arial"/>
        <family val="2"/>
      </rPr>
      <t xml:space="preserve">
</t>
    </r>
    <r>
      <rPr>
        <sz val="11"/>
        <rFont val="Arial"/>
        <family val="2"/>
      </rPr>
      <t>(Ces critères doivent être discutés avec le fournisseur de prestations. S’ils ne sont pas connus, ils peuvent être laissés vides au début. Les indications n’ont aucune incidence sur le besoin de protection.)</t>
    </r>
  </si>
  <si>
    <r>
      <rPr>
        <b/>
        <sz val="11"/>
        <rFont val="Arial"/>
        <family val="2"/>
      </rPr>
      <t>Heures de service -</t>
    </r>
    <r>
      <rPr>
        <b/>
        <sz val="11"/>
        <rFont val="Arial"/>
        <family val="2"/>
      </rPr>
      <t>&gt;</t>
    </r>
  </si>
  <si>
    <r>
      <rPr>
        <b/>
        <sz val="11"/>
        <rFont val="Arial"/>
        <family val="2"/>
      </rPr>
      <t>Maintenance -</t>
    </r>
    <r>
      <rPr>
        <b/>
        <sz val="11"/>
        <rFont val="Arial"/>
        <family val="2"/>
      </rPr>
      <t>&gt;</t>
    </r>
  </si>
  <si>
    <r>
      <rPr>
        <b/>
        <sz val="11"/>
        <rFont val="Arial"/>
        <family val="2"/>
      </rPr>
      <t>Disponibilité -</t>
    </r>
    <r>
      <rPr>
        <b/>
        <sz val="11"/>
        <rFont val="Arial"/>
        <family val="2"/>
      </rPr>
      <t>&gt;</t>
    </r>
  </si>
  <si>
    <r>
      <rPr>
        <b/>
        <sz val="11"/>
        <rFont val="Arial"/>
        <family val="2"/>
      </rPr>
      <t xml:space="preserve">Pertinence pour la gestion de la continuité des activités de l’office </t>
    </r>
    <r>
      <rPr>
        <sz val="11"/>
        <rFont val="Arial"/>
        <family val="2"/>
      </rPr>
      <t>(indépendamment de la catégorie de sécurité). L’objet à protéger a besoin d’un plan de continuité des activités.</t>
    </r>
  </si>
  <si>
    <r>
      <rPr>
        <b/>
        <sz val="11"/>
        <rFont val="Arial"/>
        <family val="2"/>
      </rPr>
      <t>Une certification de sécurité fondée sur l’art. 23 OSI doit-elle être réalisée pour l’objet à protéger ?</t>
    </r>
    <r>
      <rPr>
        <b/>
        <sz val="11"/>
        <rFont val="Arial"/>
        <family val="2"/>
      </rPr>
      <t xml:space="preserve">
</t>
    </r>
    <r>
      <rPr>
        <sz val="11"/>
        <rFont val="Arial"/>
        <family val="2"/>
      </rPr>
      <t>(S’applique uniquement si cela est requis pour la coopération nationale ou internationale.)</t>
    </r>
  </si>
  <si>
    <r>
      <rPr>
        <b/>
        <sz val="11"/>
        <rFont val="Arial"/>
        <family val="2"/>
      </rPr>
      <t xml:space="preserve">Des entreprises externes traitent-elles des données personnelles en qualité de sous-traitants ? </t>
    </r>
    <r>
      <rPr>
        <sz val="11"/>
        <rFont val="Arial"/>
        <family val="2"/>
      </rPr>
      <t>(Ne pas divulguer – seulement sous-traitances.)</t>
    </r>
  </si>
  <si>
    <r>
      <rPr>
        <b/>
        <sz val="11"/>
        <rFont val="Arial"/>
        <family val="2"/>
      </rPr>
      <t>Un accès à des données personnelles est-il accordé à des cantons, à des autorités étrangères, à des organisations internationales ou à des personnes privées ?</t>
    </r>
  </si>
  <si>
    <r>
      <rPr>
        <b/>
        <sz val="11"/>
        <rFont val="Arial"/>
        <family val="2"/>
      </rPr>
      <t>Résultat de la catégorisation</t>
    </r>
  </si>
  <si>
    <r>
      <rPr>
        <b/>
        <sz val="11"/>
        <rFont val="Arial"/>
        <family val="2"/>
      </rPr>
      <t>Prochaines étapes de la procédure de sécurité</t>
    </r>
  </si>
  <si>
    <r>
      <rPr>
        <sz val="11"/>
        <rFont val="Arial"/>
        <family val="2"/>
      </rPr>
      <t>Mise en œuvre de la protection informatique de base</t>
    </r>
  </si>
  <si>
    <r>
      <rPr>
        <i/>
        <sz val="11"/>
        <rFont val="Arial"/>
        <family val="2"/>
      </rPr>
      <t>Oui</t>
    </r>
  </si>
  <si>
    <r>
      <rPr>
        <sz val="11"/>
        <rFont val="Arial"/>
        <family val="2"/>
      </rPr>
      <t>Procédure en cas de besoin de protection accru (P042 / SIPD)</t>
    </r>
  </si>
  <si>
    <r>
      <rPr>
        <sz val="11"/>
        <rFont val="Arial"/>
        <family val="2"/>
      </rPr>
      <t>Analyse d’impact relative à la protection des données (AIPD) requise</t>
    </r>
  </si>
  <si>
    <r>
      <rPr>
        <sz val="11"/>
        <rFont val="Arial"/>
        <family val="2"/>
      </rPr>
      <t>Procédure de sécurité relative aux entreprises requise</t>
    </r>
  </si>
  <si>
    <r>
      <rPr>
        <sz val="11"/>
        <rFont val="Arial"/>
        <family val="2"/>
      </rPr>
      <t>Résultat détaillé de la catégorisation</t>
    </r>
  </si>
  <si>
    <r>
      <rPr>
        <sz val="11"/>
        <rFont val="Arial"/>
        <family val="2"/>
      </rPr>
      <t>Confidentialité (LSI et OSI)</t>
    </r>
  </si>
  <si>
    <r>
      <rPr>
        <sz val="11"/>
        <rFont val="Arial"/>
        <family val="2"/>
      </rPr>
      <t>Disponibilité</t>
    </r>
  </si>
  <si>
    <r>
      <rPr>
        <sz val="11"/>
        <rFont val="Arial"/>
        <family val="2"/>
      </rPr>
      <t>Intégrité</t>
    </r>
  </si>
  <si>
    <r>
      <rPr>
        <sz val="11"/>
        <rFont val="Arial"/>
        <family val="2"/>
      </rPr>
      <t>Traçabilité</t>
    </r>
  </si>
  <si>
    <r>
      <rPr>
        <sz val="11"/>
        <rFont val="Arial"/>
        <family val="2"/>
      </rPr>
      <t>Résultat de l’examen préalable des risques (protection des données)</t>
    </r>
  </si>
  <si>
    <r>
      <rPr>
        <sz val="11"/>
        <rFont val="Arial"/>
        <family val="2"/>
      </rPr>
      <t>Pertinence pour la gestion de la continuité des activités</t>
    </r>
  </si>
  <si>
    <r>
      <rPr>
        <b/>
        <sz val="11"/>
        <rFont val="Arial"/>
        <family val="2"/>
      </rPr>
      <t>Contrôle des modifications</t>
    </r>
  </si>
  <si>
    <r>
      <rPr>
        <b/>
        <sz val="11"/>
        <rFont val="Arial"/>
        <family val="2"/>
      </rPr>
      <t>Version</t>
    </r>
  </si>
  <si>
    <r>
      <rPr>
        <b/>
        <sz val="11"/>
        <rFont val="Arial"/>
        <family val="2"/>
      </rPr>
      <t>Date</t>
    </r>
  </si>
  <si>
    <r>
      <rPr>
        <b/>
        <sz val="11"/>
        <rFont val="Arial"/>
        <family val="2"/>
      </rPr>
      <t>Nom, remarques</t>
    </r>
  </si>
  <si>
    <r>
      <rPr>
        <b/>
        <sz val="14"/>
        <rFont val="Arial"/>
        <family val="2"/>
      </rPr>
      <t xml:space="preserve">Confirmation et signature </t>
    </r>
    <r>
      <rPr>
        <b/>
        <sz val="14"/>
        <rFont val="Arial"/>
        <family val="2"/>
      </rPr>
      <t xml:space="preserve">
</t>
    </r>
    <r>
      <rPr>
        <sz val="12"/>
        <rFont val="Arial"/>
        <family val="2"/>
      </rPr>
      <t xml:space="preserve">Les départements et les offices déterminent qui doit signer et sous quelle forme. </t>
    </r>
  </si>
  <si>
    <r>
      <rPr>
        <b/>
        <sz val="11"/>
        <rFont val="Arial"/>
        <family val="2"/>
      </rPr>
      <t>Saisie des informations dans le document</t>
    </r>
  </si>
  <si>
    <r>
      <rPr>
        <b/>
        <sz val="11"/>
        <rFont val="Arial"/>
        <family val="2"/>
      </rPr>
      <t>Contrôle : DSIO</t>
    </r>
  </si>
  <si>
    <r>
      <rPr>
        <b/>
        <sz val="11"/>
        <rFont val="Arial"/>
        <family val="2"/>
      </rPr>
      <t xml:space="preserve">Contrôle : </t>
    </r>
    <r>
      <rPr>
        <b/>
        <sz val="11"/>
        <rFont val="Arial"/>
        <family val="2"/>
      </rPr>
      <t>PPDO</t>
    </r>
    <r>
      <rPr>
        <sz val="11"/>
        <rFont val="Arial"/>
        <family val="2"/>
      </rPr>
      <t xml:space="preserve"> (si nécessaire)</t>
    </r>
  </si>
  <si>
    <r>
      <rPr>
        <b/>
        <sz val="11"/>
        <rFont val="Arial"/>
        <family val="2"/>
      </rPr>
      <t>Responsable du processus d’affaires</t>
    </r>
  </si>
  <si>
    <r>
      <rPr>
        <i/>
        <sz val="11"/>
        <rFont val="Arial"/>
        <family val="2"/>
      </rPr>
      <t xml:space="preserve">D’autres champs peuvent être ajoutés en fonction des besoins du département ou de l’office. </t>
    </r>
  </si>
  <si>
    <r>
      <rPr>
        <b/>
        <sz val="11"/>
        <rFont val="Arial"/>
        <family val="2"/>
      </rPr>
      <t>Question</t>
    </r>
  </si>
  <si>
    <r>
      <rPr>
        <b/>
        <sz val="11"/>
        <rFont val="Arial"/>
        <family val="2"/>
      </rPr>
      <t>Réponse</t>
    </r>
  </si>
  <si>
    <r>
      <rPr>
        <b/>
        <sz val="11"/>
        <rFont val="Arial"/>
        <family val="2"/>
      </rPr>
      <t>Quels changements cette version apporte-t-elle par rapport à la version 5.1 beta ?</t>
    </r>
  </si>
  <si>
    <r>
      <rPr>
        <b/>
        <sz val="11"/>
        <rFont val="Arial"/>
        <family val="2"/>
      </rPr>
      <t>Une information est-elle un objet à protéger ?</t>
    </r>
  </si>
  <si>
    <r>
      <rPr>
        <sz val="11"/>
        <rFont val="Arial"/>
        <family val="2"/>
      </rPr>
      <t xml:space="preserve">Seuls les moyens informatiques ont une catégorie de sécurité. Les objets à protéger constitués uniquement d’informations n’en ont pas. </t>
    </r>
    <r>
      <rPr>
        <sz val="11"/>
        <rFont val="Arial"/>
        <family val="2"/>
      </rPr>
      <t xml:space="preserve">
</t>
    </r>
    <r>
      <rPr>
        <sz val="11"/>
        <rFont val="Arial"/>
        <family val="2"/>
      </rPr>
      <t xml:space="preserve">
</t>
    </r>
    <r>
      <rPr>
        <sz val="11"/>
        <rFont val="Arial"/>
        <family val="2"/>
      </rPr>
      <t xml:space="preserve">L’attribution à une catégorie de sécurité se fonde sur des critères fixes (art. 28 OSI). Puisque les objets à protéger peuvent devoir satisfaire à des exigences plus élevées aussi en raison d’autres critères (protection des données ou exigences légales particulières), le concept de </t>
    </r>
    <r>
      <rPr>
        <i/>
        <sz val="11"/>
        <rFont val="Arial"/>
        <family val="2"/>
      </rPr>
      <t>besoin de protection</t>
    </r>
    <r>
      <rPr>
        <sz val="11"/>
        <rFont val="Arial"/>
        <family val="2"/>
      </rPr>
      <t xml:space="preserve"> est également employé.</t>
    </r>
    <r>
      <rPr>
        <sz val="11"/>
        <rFont val="Arial"/>
        <family val="2"/>
      </rPr>
      <t xml:space="preserve">
</t>
    </r>
  </si>
  <si>
    <r>
      <rPr>
        <sz val="11"/>
        <rFont val="Arial"/>
        <family val="2"/>
      </rPr>
      <t>L’analyse des besoins de protection permet de déterminer s’il existe un risque qu’il convient de prévenir.</t>
    </r>
    <r>
      <rPr>
        <sz val="11"/>
        <rFont val="Arial"/>
        <family val="2"/>
      </rPr>
      <t xml:space="preserve">
</t>
    </r>
    <r>
      <rPr>
        <sz val="11"/>
        <rFont val="Arial"/>
        <family val="2"/>
      </rPr>
      <t xml:space="preserve">
</t>
    </r>
    <r>
      <rPr>
        <sz val="11"/>
        <rFont val="Arial"/>
        <family val="2"/>
      </rPr>
      <t>Face à un besoin de protection accru, il faut déterminer, dans le contexte de l’objet à protéger, quels sont les risques et comment les maîtriser. L’identification et le traitement des risques sont un travail analytique et créatif.</t>
    </r>
    <r>
      <rPr>
        <sz val="11"/>
        <rFont val="Arial"/>
        <family val="2"/>
      </rPr>
      <t xml:space="preserve">
</t>
    </r>
    <r>
      <rPr>
        <sz val="11"/>
        <rFont val="Arial"/>
        <family val="2"/>
      </rPr>
      <t xml:space="preserve">
</t>
    </r>
    <r>
      <rPr>
        <sz val="11"/>
        <rFont val="Arial"/>
        <family val="2"/>
      </rPr>
      <t>Les risques qui s’appliquent à tous les moyens informatiques sont gérés au moyen de la protection informatique de base et ne doivent donc pas être identifiés.</t>
    </r>
    <r>
      <rPr>
        <sz val="11"/>
        <rFont val="Arial"/>
        <family val="2"/>
      </rPr>
      <t xml:space="preserve">
</t>
    </r>
  </si>
  <si>
    <r>
      <rPr>
        <sz val="11"/>
        <rFont val="Arial"/>
        <family val="2"/>
      </rPr>
      <t>L’analyse des besoins de protection est non seulement un artefact au sein des projets, mais aussi un élément de la documentation de chaque objet à protéger. Les procédures de sécurité (et donc l’analyse des besoins de protection, qui en fait partie) sont réalisées tant dans le cadre de projets qu’en dehors.</t>
    </r>
    <r>
      <rPr>
        <sz val="11"/>
        <rFont val="Arial"/>
        <family val="2"/>
      </rPr>
      <t xml:space="preserve">
</t>
    </r>
    <r>
      <rPr>
        <sz val="11"/>
        <rFont val="Arial"/>
        <family val="2"/>
      </rPr>
      <t xml:space="preserve">
</t>
    </r>
    <r>
      <rPr>
        <sz val="11"/>
        <rFont val="Arial"/>
        <family val="2"/>
      </rPr>
      <t>Un projet peut inclure plusieurs objets à protéger. En d’autres termes, il peut nécessiter plus d’une analyse des besoins de protection (d’un objet à protéger).</t>
    </r>
    <r>
      <rPr>
        <sz val="11"/>
        <rFont val="Arial"/>
        <family val="2"/>
      </rPr>
      <t xml:space="preserve">
</t>
    </r>
    <r>
      <rPr>
        <sz val="11"/>
        <rFont val="Arial"/>
        <family val="2"/>
      </rPr>
      <t xml:space="preserve">
</t>
    </r>
    <r>
      <rPr>
        <sz val="11"/>
        <rFont val="Arial"/>
        <family val="2"/>
      </rPr>
      <t>Dans les projets, il faut achever rapidement une première version de l’analyse des besoins de protection. Elle doit cependant être poursuivie par la suite à des fins de documentation.</t>
    </r>
    <r>
      <rPr>
        <i/>
        <sz val="11"/>
        <rFont val="Arial"/>
        <family val="2"/>
      </rPr>
      <t xml:space="preserve"> </t>
    </r>
    <r>
      <rPr>
        <i/>
        <sz val="11"/>
        <rFont val="Arial"/>
        <family val="2"/>
      </rPr>
      <t>Il s’agit d’un document évolutif qui doit toujours être à jour.</t>
    </r>
    <r>
      <rPr>
        <sz val="11"/>
        <rFont val="Arial"/>
        <family val="2"/>
      </rPr>
      <t xml:space="preserve">
</t>
    </r>
  </si>
  <si>
    <r>
      <rPr>
        <b/>
        <sz val="11"/>
        <rFont val="Arial"/>
        <family val="2"/>
      </rPr>
      <t>Pourquoi les montants relatifs à l’ampleur des dommages sont-ils si élevés ?</t>
    </r>
  </si>
  <si>
    <r>
      <rPr>
        <sz val="11"/>
        <rFont val="Arial"/>
        <family val="2"/>
      </rPr>
      <t>Ces montants (</t>
    </r>
    <r>
      <rPr>
        <sz val="11"/>
        <rFont val="Arial"/>
        <family val="2"/>
      </rPr>
      <t xml:space="preserve">&lt; 50 millions de francs, 50 – 500 millions de francs, </t>
    </r>
    <r>
      <rPr>
        <sz val="11"/>
        <rFont val="Arial"/>
        <family val="2"/>
      </rPr>
      <t xml:space="preserve">&gt; 50 millions de francs) proviennent des critères de la gestion des risques de la Confédération. Ils sont très élevés et ne constituent un critère pertinent en vue d’un besoin de protection accru que pour un petit nombre d’objets à protéger. </t>
    </r>
    <r>
      <rPr>
        <sz val="11"/>
        <rFont val="Arial"/>
        <family val="2"/>
      </rPr>
      <t xml:space="preserve">
</t>
    </r>
  </si>
  <si>
    <r>
      <rPr>
        <b/>
        <sz val="11"/>
        <rFont val="Arial"/>
        <family val="2"/>
      </rPr>
      <t>Qui doit contrôler, approuver et signer l’analyse des besoins de protection ?</t>
    </r>
  </si>
  <si>
    <r>
      <rPr>
        <sz val="11"/>
        <rFont val="Arial"/>
        <family val="2"/>
      </rPr>
      <t>Il n’y a actuellement aucune directive à ce sujet. Seules s’appliquent les exigences découlant des tâches mentionnées aux art. 36 à 40 OSI. Le/la DSIO devrait donc contrôler l’analyse des besoins de protection.</t>
    </r>
    <r>
      <rPr>
        <sz val="11"/>
        <rFont val="Arial"/>
        <family val="2"/>
      </rPr>
      <t xml:space="preserve">
</t>
    </r>
    <r>
      <rPr>
        <sz val="11"/>
        <rFont val="Arial"/>
        <family val="2"/>
      </rPr>
      <t xml:space="preserve">
</t>
    </r>
    <r>
      <rPr>
        <sz val="11"/>
        <rFont val="Arial"/>
        <family val="2"/>
      </rPr>
      <t>Dans le cadre de projets ou de processus d’affaires, il est judicieux que le mandant ou la personne qui assume la responsabilité du processus approuve l’analyse des besoins de protection.</t>
    </r>
    <r>
      <rPr>
        <sz val="11"/>
        <rFont val="Arial"/>
        <family val="2"/>
      </rPr>
      <t xml:space="preserve">
</t>
    </r>
    <r>
      <rPr>
        <sz val="11"/>
        <rFont val="Arial"/>
        <family val="2"/>
      </rPr>
      <t xml:space="preserve">
</t>
    </r>
    <r>
      <rPr>
        <sz val="11"/>
        <rFont val="Arial"/>
        <family val="2"/>
      </rPr>
      <t xml:space="preserve">Les départements et les offices déterminent qui doit signer et sous quelle forme. </t>
    </r>
  </si>
  <si>
    <r>
      <rPr>
        <b/>
        <sz val="11"/>
        <rFont val="Arial"/>
        <family val="2"/>
      </rPr>
      <t>La protection des données fait-elle partie de la procédure de sécurité ?</t>
    </r>
  </si>
  <si>
    <r>
      <rPr>
        <sz val="11"/>
        <rFont val="Arial"/>
        <family val="2"/>
      </rPr>
      <t>Si des données personnelles sont traitées, la procédure de sécurité doit être coordonnée avec la protection des données. Un examen préalable des risques AIPD (https://www.bj.admin.ch/bj/fr/home/staat/datenschutz/info-bundesbehoerden.html) est réalisé afin d’évaluer si des mesures supplémentaires sont nécessaires.</t>
    </r>
    <r>
      <rPr>
        <sz val="11"/>
        <rFont val="Arial"/>
        <family val="2"/>
      </rPr>
      <t xml:space="preserve">
</t>
    </r>
    <r>
      <rPr>
        <sz val="11"/>
        <rFont val="Arial"/>
        <family val="2"/>
      </rPr>
      <t xml:space="preserve">
</t>
    </r>
    <r>
      <rPr>
        <sz val="11"/>
        <rFont val="Arial"/>
        <family val="2"/>
      </rPr>
      <t>Il n’a pas encore été décidé s’il convient de réunir l’analyse des besoins de protection et l’examen préalable des risques au sein d’un seul instrument et, le cas échéant, sous quelle forme. Une telle approche risque de rendre l’instrument trop compliqué. Par conséquent, il est recommandé de conserver les documents ensemble.</t>
    </r>
    <r>
      <rPr>
        <sz val="11"/>
        <rFont val="Arial"/>
        <family val="2"/>
      </rPr>
      <t xml:space="preserve">
</t>
    </r>
  </si>
  <si>
    <r>
      <rPr>
        <b/>
        <sz val="11"/>
        <rFont val="Arial"/>
        <family val="2"/>
      </rPr>
      <t>Qu’en est-il par exemple de la sécurité des bâtiments ou des objets ?</t>
    </r>
  </si>
  <si>
    <r>
      <rPr>
        <sz val="11"/>
        <rFont val="Arial"/>
        <family val="2"/>
      </rPr>
      <t xml:space="preserve">Les exigences liées notamment à la sécurité des bâtiments ou des objets peuvent se fonder sur les résultats de l’analyse des besoins de protection. Le SEPOS, les départements et les offices peuvent établir des processus et des exigences à cet effet. </t>
    </r>
    <r>
      <rPr>
        <sz val="11"/>
        <rFont val="Arial"/>
        <family val="2"/>
      </rPr>
      <t xml:space="preserve">
</t>
    </r>
    <r>
      <rPr>
        <sz val="11"/>
        <rFont val="Arial"/>
        <family val="2"/>
      </rPr>
      <t xml:space="preserve">
</t>
    </r>
    <r>
      <rPr>
        <sz val="11"/>
        <rFont val="Arial"/>
        <family val="2"/>
      </rPr>
      <t>Pour les informations classifiées, des directives de traitement préciseront où ces informations pourront (ou non) être traitées.</t>
    </r>
    <r>
      <rPr>
        <sz val="11"/>
        <rFont val="Arial"/>
        <family val="2"/>
      </rPr>
      <t xml:space="preserve">
</t>
    </r>
  </si>
  <si>
    <t>Départements</t>
  </si>
  <si>
    <t>Chancellerie fédérale (ChF)</t>
  </si>
  <si>
    <t>Département fédéral des affaires étrangères (DFAE)</t>
  </si>
  <si>
    <t>Département fédéral de l’intérieur (DFI)</t>
  </si>
  <si>
    <t>Département fédéral de justice et police (DFJP)</t>
  </si>
  <si>
    <t>Département fédéral de la défense, de la protection de la population et des sports (DDPS)</t>
  </si>
  <si>
    <t>Département fédéral des finances (DFF)</t>
  </si>
  <si>
    <t>Département fédéral de l’économie, de la formation et de la recherche (DEFR)</t>
  </si>
  <si>
    <t>Département fédéral de l’environnement, des transports, de l’énergie et de la communication (DETEC)</t>
  </si>
  <si>
    <t>Nom de l’objet à protéger</t>
  </si>
  <si>
    <t>Catégorie de sécurité identifiée pour l’ensemble de l’objet à protéger</t>
  </si>
  <si>
    <r>
      <t xml:space="preserve">Classification identifiée pour l’ensemble de l’objet à protéger
</t>
    </r>
    <r>
      <rPr>
        <sz val="10"/>
        <rFont val="Arial"/>
        <family val="2"/>
      </rPr>
      <t>(La classification de l’objet à protéger peut être supérieure à celle des différents groupes d’informations.)</t>
    </r>
  </si>
  <si>
    <t>&lt; 50 mio CHF</t>
  </si>
  <si>
    <t>Ne s’applique pas</t>
  </si>
  <si>
    <t>Non classifié</t>
  </si>
  <si>
    <t>Besoin de protection selon l’art. 7, al. 3, let. a, OSI</t>
  </si>
  <si>
    <t>Catégorie de sécurité selon l’art. 17 LSI</t>
  </si>
  <si>
    <r>
      <t xml:space="preserve">Sur la page de garde, remplir les champs orangés. Le texte prédéfini en </t>
    </r>
    <r>
      <rPr>
        <i/>
        <sz val="10"/>
        <rFont val="Arial"/>
        <family val="2"/>
      </rPr>
      <t>italique</t>
    </r>
    <r>
      <rPr>
        <sz val="10"/>
        <rFont val="Arial"/>
        <family val="2"/>
      </rPr>
      <t xml:space="preserve"> constitue une remarque ou une aide et doit être remplacé.
Ces informations sont importantes pour les étapes suivantes, mais elles ne sont pas utilisées pour déterminer le besoin de protection. Bien que toutes les données soient requises, elles peuvent également être complétées lors des phases ultérieures du projet.</t>
    </r>
  </si>
  <si>
    <t>Dans l’onglet « 2. Informations », noter toutes les informations qui sont générées, stockées, traitées ou transmises par l’objet à protéger, ou qui sont nécessaires à sa mise à disposition. Les informations doivent être regroupées de manière pertinente (un groupe d’informations par ligne).
Pour chaque groupe d’informations, il faut indiquer si les informations : 
- sont classifiées (au moyen du catalogue de classification) ;
- contiennent des données personnelles (si c’est le cas, l’examen préalable des risques en matière de protection des données doit être réalisé en collaboration avec la personne préposée à la protection des données).
(Le modèle est actuellement limité à dix groupes d’informations, mais il pourra être agrandi à l’avenir.)</t>
  </si>
  <si>
    <r>
      <t xml:space="preserve">La catégorie de sécurité et le besoin de protection devraient maintenant apparaître dans l’onglet « 6. Catégorisation », de même que des indications concernant les prochaines étapes :
1. Faut-il mettre en œuvre la protection informatique de base ?
2. Faut-il réaliser un concept de sécurité de l’information et de protection des données (SIPD) et une analyse des risques ?
3. Une analyse d’impact relative à la protection des données (AIPD) est-elle requise ?
4. L’objet à protéger doit-il être annoncé en vue de la procédure de sécurité relative aux entreprises ?
La distinction entre </t>
    </r>
    <r>
      <rPr>
        <i/>
        <sz val="10"/>
        <rFont val="Arial"/>
        <family val="2"/>
      </rPr>
      <t>catégorie de sécurité</t>
    </r>
    <r>
      <rPr>
        <sz val="10"/>
        <rFont val="Arial"/>
        <family val="2"/>
      </rPr>
      <t xml:space="preserve"> et </t>
    </r>
    <r>
      <rPr>
        <i/>
        <sz val="10"/>
        <rFont val="Arial"/>
        <family val="2"/>
      </rPr>
      <t>besoin de protection</t>
    </r>
    <r>
      <rPr>
        <sz val="10"/>
        <rFont val="Arial"/>
        <family val="2"/>
      </rPr>
      <t xml:space="preserve"> provient du fait qu’un objet à protéger ne peut avoir une catégorie de sécurité que sur la base des critères de la loi ou de l’ordonnance sur la sécurité de l’information. Cependant, il peut aussi y avoir un besoin de protection accru pour d’autres raisons liées notamment à la protection des données ou à des exigences légales particulières.</t>
    </r>
  </si>
  <si>
    <r>
      <t xml:space="preserve">Groupes d’informations / description des informations 
</t>
    </r>
    <r>
      <rPr>
        <sz val="10"/>
        <rFont val="Arial"/>
        <family val="2"/>
      </rPr>
      <t>(Il faut établir un inventaire contenant toutes les informations qui sont générées, stockées, traitées ou transmises par l’objet à protéger ou qui sont nécessaires à sa mise à disposition. Ces informations doivent être regroupées d’une manière pertinente.)</t>
    </r>
  </si>
  <si>
    <r>
      <t xml:space="preserve">Présence de données personnelles 
</t>
    </r>
    <r>
      <rPr>
        <sz val="10"/>
        <rFont val="Arial"/>
        <family val="2"/>
      </rPr>
      <t>(Si oui : description du type de données.)</t>
    </r>
  </si>
  <si>
    <r>
      <t xml:space="preserve">Résultat de l’examen préalable des risques en matière de protection des données 
</t>
    </r>
    <r>
      <rPr>
        <sz val="10"/>
        <rFont val="Arial"/>
        <family val="2"/>
      </rPr>
      <t>(Lien vers l’instrument : https://www.bj.admin.ch/bj/fr/home/staat/datenschutz/info-bundesbehoerden.html)</t>
    </r>
  </si>
  <si>
    <r>
      <t xml:space="preserve">La sécurité de la population est </t>
    </r>
    <r>
      <rPr>
        <b/>
        <sz val="10"/>
        <rFont val="Arial"/>
        <family val="2"/>
      </rPr>
      <t>compromise durant des semaines dans une mesure particulièrement importante ou un grand nombre de personnes meurent</t>
    </r>
    <r>
      <rPr>
        <sz val="10"/>
        <rFont val="Arial"/>
        <family val="2"/>
      </rPr>
      <t>.</t>
    </r>
  </si>
  <si>
    <r>
      <t xml:space="preserve">La Suisse subit un </t>
    </r>
    <r>
      <rPr>
        <b/>
        <sz val="10"/>
        <rFont val="Arial"/>
        <family val="2"/>
      </rPr>
      <t>désavantage considérable</t>
    </r>
    <r>
      <rPr>
        <sz val="10"/>
        <rFont val="Arial"/>
        <family val="2"/>
      </rPr>
      <t xml:space="preserve"> sur les plans de la politique extérieure ou de l’économie, ou les relations diplomatiques avec un État ou avec une organisation internationale sont </t>
    </r>
    <r>
      <rPr>
        <b/>
        <sz val="10"/>
        <rFont val="Arial"/>
        <family val="2"/>
      </rPr>
      <t>rompues</t>
    </r>
    <r>
      <rPr>
        <sz val="10"/>
        <rFont val="Arial"/>
        <family val="2"/>
      </rPr>
      <t>.</t>
    </r>
  </si>
  <si>
    <r>
      <t xml:space="preserve">Quelle est la différence entre le </t>
    </r>
    <r>
      <rPr>
        <b/>
        <i/>
        <sz val="11"/>
        <rFont val="Arial"/>
        <family val="2"/>
      </rPr>
      <t>besoin de protection</t>
    </r>
    <r>
      <rPr>
        <b/>
        <sz val="11"/>
        <rFont val="Arial"/>
        <family val="2"/>
      </rPr>
      <t xml:space="preserve"> et la </t>
    </r>
    <r>
      <rPr>
        <b/>
        <i/>
        <sz val="11"/>
        <rFont val="Arial"/>
        <family val="2"/>
      </rPr>
      <t>catégorie de sécurité</t>
    </r>
    <r>
      <rPr>
        <b/>
        <sz val="11"/>
        <rFont val="Arial"/>
        <family val="2"/>
      </rPr>
      <t> ?</t>
    </r>
  </si>
  <si>
    <r>
      <t xml:space="preserve">Quels sont les liens entre la </t>
    </r>
    <r>
      <rPr>
        <b/>
        <i/>
        <sz val="11"/>
        <rFont val="Arial"/>
        <family val="2"/>
      </rPr>
      <t>procédure de sécurité informatique</t>
    </r>
    <r>
      <rPr>
        <b/>
        <sz val="11"/>
        <rFont val="Arial"/>
        <family val="2"/>
      </rPr>
      <t xml:space="preserve"> et la </t>
    </r>
    <r>
      <rPr>
        <b/>
        <i/>
        <sz val="11"/>
        <rFont val="Arial"/>
        <family val="2"/>
      </rPr>
      <t>gestion des risques informatiques</t>
    </r>
    <r>
      <rPr>
        <b/>
        <sz val="11"/>
        <rFont val="Arial"/>
        <family val="2"/>
      </rPr>
      <t> ?</t>
    </r>
  </si>
  <si>
    <t>L’analyse des besoins de protection est-elle seulement importante pour la gestion de projet ?</t>
  </si>
  <si>
    <r>
      <t xml:space="preserve">L’exécution d’opérations d’importance </t>
    </r>
    <r>
      <rPr>
        <b/>
        <sz val="10"/>
        <rFont val="Arial"/>
        <family val="2"/>
      </rPr>
      <t>stratégique</t>
    </r>
    <r>
      <rPr>
        <sz val="10"/>
        <rFont val="Arial"/>
        <family val="2"/>
      </rPr>
      <t xml:space="preserve"> des autorités de poursuite pénale, du Service de renseignement de la Confédération (SRC), de l’armée ou des autres organes de sécurité de la Confédération est </t>
    </r>
    <r>
      <rPr>
        <b/>
        <sz val="10"/>
        <rFont val="Arial"/>
        <family val="2"/>
      </rPr>
      <t>compromise ou entravée durant des jours dans une mesure particulièrement importante</t>
    </r>
    <r>
      <rPr>
        <sz val="10"/>
        <rFont val="Arial"/>
        <family val="2"/>
      </rPr>
      <t>.</t>
    </r>
  </si>
  <si>
    <r>
      <t>La version 5.1 beta existe uniquement en allemand. Quelques petites erreurs de formatage et d’orthographe ont été corrigées. De plus, les modifications suivantes ont été apportées au contenu. 
- Dans l’onglet « 5. Exigences », la question « </t>
    </r>
    <r>
      <rPr>
        <i/>
        <sz val="11"/>
        <rFont val="Arial"/>
        <family val="2"/>
      </rPr>
      <t>Müssen klassifizierte Informationen an externe Betriebe übergeben werden?</t>
    </r>
    <r>
      <rPr>
        <sz val="11"/>
        <rFont val="Arial"/>
        <family val="2"/>
      </rPr>
      <t xml:space="preserve"> » a été précisée et traduite en français par « Des informations classées </t>
    </r>
    <r>
      <rPr>
        <i/>
        <sz val="11"/>
        <rFont val="Arial"/>
        <family val="2"/>
      </rPr>
      <t>CONFIDENTIEL ou SECRET</t>
    </r>
    <r>
      <rPr>
        <sz val="11"/>
        <rFont val="Arial"/>
        <family val="2"/>
      </rPr>
      <t xml:space="preserve"> doivent-elles être transmises à des entreprises externes ? » afin de mieux représenter les exigences liées au lancement d’une procédure de sécurité relative aux entreprises.
- Au même onglet, une colonne a été ajoutée pour les remarques.
- Concernant la confidentialité, une distinction est désormais opérée entre la classification et la catégorie de sécurité dans les onglets « 4. Besoin de protection » et « 6. Catégorisation ». En effet, un objet à protéger non classifié peut être soumis à une catégorie de sécurité </t>
    </r>
    <r>
      <rPr>
        <i/>
        <sz val="11"/>
        <rFont val="Arial"/>
        <family val="2"/>
      </rPr>
      <t>protection élevée</t>
    </r>
    <r>
      <rPr>
        <sz val="11"/>
        <rFont val="Arial"/>
        <family val="2"/>
      </rPr>
      <t xml:space="preserve"> ou </t>
    </r>
    <r>
      <rPr>
        <i/>
        <sz val="11"/>
        <rFont val="Arial"/>
        <family val="2"/>
      </rPr>
      <t>protection très élevée</t>
    </r>
    <r>
      <rPr>
        <sz val="11"/>
        <rFont val="Arial"/>
        <family val="2"/>
      </rPr>
      <t xml:space="preserve">. 
- À l’onglet 4, un champ supplémentaire permettant de préciser les exigences légales particulières a été ajouté. 
</t>
    </r>
  </si>
  <si>
    <t>Une unique information ne peut pas être un objet à protéger (dans le cadre de la procédure de sécurité), parce qu’il est impossible d’en tirer un besoin de protection et qu’il serait inutile de réaliser une analyse des besoins de protection pour chaque type de document.
Un groupe d’informations peut être un objet à protéger. Cependant, il ne peut pas être soumis à une catégorie de sécurité : il a seulement un besoin de protection et n’est pas directement pertinent pour les processus ultérieurs (protection informatique de base, P042). Une agrégation avec les moyens informatiques utilisés est donc la solution la plus logique.</t>
  </si>
  <si>
    <r>
      <t xml:space="preserve">Des informations classées CONFIDENTIEL ou SECRET doivent-elles être transmises à des entreprises externes ? Ou des entreprises externes doivent-elles participer au développement, à la gestion, à l’exploitation, à la maintenance ou au contrôle de l’objet à protéger ?
</t>
    </r>
    <r>
      <rPr>
        <sz val="11"/>
        <rFont val="Arial"/>
        <family val="2"/>
      </rPr>
      <t>(Cette information est importante pour déterminer si une procédure de sécurité relative aux entreprises doit être lancée.)</t>
    </r>
  </si>
  <si>
    <t>Délégué/e à la sécurité de l’information de l’unité organisationnelle (DSIO)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</si>
</sst>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0"/>
      <name val="Arial"/>
    </font>
    <font>
      <sz val="8"/>
      <name val="Arial"/>
      <family val="2"/>
    </font>
    <font>
      <b/>
      <sz val="10"/>
      <name val="Arial"/>
      <family val="2"/>
    </font>
    <font>
      <sz val="11"/>
      <name val="Arial"/>
      <family val="2"/>
    </font>
    <font>
      <b/>
      <sz val="11"/>
      <name val="Arial"/>
      <family val="2"/>
    </font>
    <font>
      <i/>
      <sz val="11"/>
      <name val="Arial"/>
      <family val="2"/>
    </font>
    <font>
      <sz val="10"/>
      <name val="Arial"/>
      <family val="2"/>
    </font>
    <font>
      <b/>
      <sz val="11"/>
      <color theme="1"/>
      <name val="Arial"/>
      <family val="2"/>
    </font>
    <font>
      <sz val="11"/>
      <color rgb="FF0000FF"/>
      <name val="Arial"/>
      <family val="2"/>
    </font>
    <font>
      <b/>
      <sz val="14"/>
      <name val="Arial"/>
      <family val="2"/>
    </font>
    <font>
      <sz val="11"/>
      <color theme="1"/>
      <name val="Calibri"/>
      <family val="2"/>
      <scheme val="minor"/>
    </font>
    <font>
      <sz val="11"/>
      <color rgb="FF9C0006"/>
      <name val="Arial"/>
      <family val="2"/>
    </font>
    <font>
      <sz val="11"/>
      <color rgb="FF006100"/>
      <name val="Arial"/>
      <family val="2"/>
    </font>
    <font>
      <sz val="10"/>
      <color rgb="FF0000FF"/>
      <name val="Arial"/>
      <family val="2"/>
    </font>
    <font>
      <sz val="9"/>
      <color indexed="81"/>
      <name val="Segoe UI"/>
      <family val="2"/>
    </font>
    <font>
      <b/>
      <sz val="9"/>
      <color indexed="81"/>
      <name val="Segoe UI"/>
      <family val="2"/>
    </font>
    <font>
      <b/>
      <i/>
      <sz val="11"/>
      <name val="Arial"/>
      <family val="2"/>
    </font>
    <font>
      <i/>
      <sz val="10"/>
      <name val="Arial"/>
      <family val="2"/>
    </font>
    <font>
      <sz val="10"/>
      <color theme="0" tint="-0.14999847407452621"/>
      <name val="Arial"/>
      <family val="2"/>
    </font>
    <font>
      <sz val="10"/>
      <color rgb="FF9C0006"/>
      <name val="Arial"/>
      <family val="2"/>
    </font>
    <font>
      <sz val="9"/>
      <name val="Arial"/>
      <family val="2"/>
    </font>
    <font>
      <sz val="10"/>
      <color rgb="FFFF0000"/>
      <name val="Arial"/>
      <family val="2"/>
    </font>
    <font>
      <sz val="12"/>
      <name val="Arial"/>
      <family val="2"/>
    </font>
  </fonts>
  <fills count="14">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7CE"/>
      </patternFill>
    </fill>
    <fill>
      <patternFill patternType="solid">
        <fgColor rgb="FFC6EFCE"/>
      </patternFill>
    </fill>
    <fill>
      <patternFill patternType="solid">
        <fgColor rgb="FFD9D9D9"/>
        <bgColor indexed="64"/>
      </patternFill>
    </fill>
    <fill>
      <patternFill patternType="solid">
        <fgColor rgb="FFC6EFCE"/>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C7CE"/>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s>
  <cellStyleXfs count="5">
    <xf numFmtId="0" fontId="0" fillId="0" borderId="0"/>
    <xf numFmtId="0" fontId="6" fillId="0" borderId="0"/>
    <xf numFmtId="0" fontId="10" fillId="0" borderId="0"/>
    <xf numFmtId="0" fontId="11" fillId="5" borderId="0" applyNumberFormat="0" applyBorder="0" applyAlignment="0" applyProtection="0"/>
    <xf numFmtId="0" fontId="12" fillId="6" borderId="0" applyNumberFormat="0" applyBorder="0" applyAlignment="0" applyProtection="0"/>
  </cellStyleXfs>
  <cellXfs count="186">
    <xf numFmtId="0" fontId="0" fillId="0" borderId="0" xfId="0"/>
    <xf numFmtId="49" fontId="7" fillId="0" borderId="0" xfId="0" applyNumberFormat="1" applyFont="1" applyAlignment="1">
      <alignment horizontal="right" vertical="center"/>
    </xf>
    <xf numFmtId="0" fontId="2" fillId="0" borderId="0" xfId="0" applyFont="1"/>
    <xf numFmtId="0" fontId="6" fillId="0" borderId="0" xfId="0" applyFont="1"/>
    <xf numFmtId="164" fontId="3" fillId="0" borderId="1" xfId="0" applyNumberFormat="1" applyFont="1" applyBorder="1" applyAlignment="1">
      <alignment horizontal="left" vertical="center"/>
    </xf>
    <xf numFmtId="0" fontId="4" fillId="4" borderId="1" xfId="0" applyFont="1" applyFill="1" applyBorder="1" applyAlignment="1" applyProtection="1">
      <alignment horizontal="left" vertical="center" wrapText="1"/>
      <protection locked="0"/>
    </xf>
    <xf numFmtId="0" fontId="8" fillId="0" borderId="0" xfId="0" applyFont="1" applyAlignment="1">
      <alignment horizontal="right" vertical="center"/>
    </xf>
    <xf numFmtId="0" fontId="0" fillId="0" borderId="1" xfId="0" applyBorder="1"/>
    <xf numFmtId="0" fontId="11" fillId="5" borderId="1" xfId="3" applyBorder="1" applyAlignment="1" applyProtection="1">
      <alignment horizontal="center" vertical="top" wrapText="1"/>
    </xf>
    <xf numFmtId="0" fontId="0" fillId="0" borderId="0" xfId="0" applyAlignment="1">
      <alignment horizontal="center"/>
    </xf>
    <xf numFmtId="0" fontId="4"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13"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vertical="center"/>
    </xf>
    <xf numFmtId="0" fontId="2" fillId="7" borderId="1" xfId="0" applyFont="1" applyFill="1" applyBorder="1" applyAlignment="1">
      <alignment horizontal="left" vertical="top" wrapText="1"/>
    </xf>
    <xf numFmtId="0" fontId="0" fillId="0" borderId="0" xfId="0" applyAlignment="1">
      <alignment horizontal="left" vertical="top"/>
    </xf>
    <xf numFmtId="0" fontId="0" fillId="0" borderId="0" xfId="0" applyAlignment="1">
      <alignment wrapText="1"/>
    </xf>
    <xf numFmtId="0" fontId="2" fillId="7" borderId="10" xfId="0" applyFont="1" applyFill="1" applyBorder="1" applyAlignment="1">
      <alignment wrapText="1"/>
    </xf>
    <xf numFmtId="0" fontId="6" fillId="10" borderId="1" xfId="0" applyFont="1" applyFill="1" applyBorder="1" applyAlignment="1">
      <alignment horizontal="left" vertical="top"/>
    </xf>
    <xf numFmtId="0" fontId="3" fillId="0" borderId="0" xfId="0" applyFont="1" applyAlignment="1">
      <alignment horizontal="left" vertical="top" wrapText="1"/>
    </xf>
    <xf numFmtId="0" fontId="0" fillId="0" borderId="0" xfId="0" applyAlignment="1">
      <alignment horizontal="left" vertical="top" wrapText="1"/>
    </xf>
    <xf numFmtId="0" fontId="18" fillId="0" borderId="0" xfId="0" applyFont="1" applyAlignment="1">
      <alignment vertical="center"/>
    </xf>
    <xf numFmtId="0" fontId="3" fillId="3" borderId="8" xfId="0" applyFont="1" applyFill="1" applyBorder="1" applyAlignment="1">
      <alignment vertical="top" wrapText="1"/>
    </xf>
    <xf numFmtId="0" fontId="3" fillId="3" borderId="13" xfId="0" applyFont="1" applyFill="1" applyBorder="1" applyAlignment="1">
      <alignment horizontal="center" vertical="top" wrapText="1"/>
    </xf>
    <xf numFmtId="0" fontId="6" fillId="0" borderId="0" xfId="0" applyFont="1" applyAlignment="1">
      <alignment horizontal="left" vertical="top" wrapText="1"/>
    </xf>
    <xf numFmtId="0" fontId="2" fillId="0" borderId="0" xfId="0" applyFont="1" applyAlignment="1">
      <alignment horizontal="left" vertical="top"/>
    </xf>
    <xf numFmtId="0" fontId="6" fillId="10" borderId="0" xfId="0" applyFont="1" applyFill="1" applyAlignment="1">
      <alignment horizontal="left" vertical="top" wrapText="1"/>
    </xf>
    <xf numFmtId="0" fontId="18" fillId="0" borderId="0" xfId="0" applyFont="1"/>
    <xf numFmtId="0" fontId="4" fillId="0" borderId="0" xfId="0" applyFont="1" applyAlignment="1">
      <alignment horizontal="left" vertical="center"/>
    </xf>
    <xf numFmtId="0" fontId="2" fillId="0" borderId="0" xfId="0" applyFont="1" applyAlignment="1">
      <alignment horizontal="left" vertical="center"/>
    </xf>
    <xf numFmtId="0" fontId="2" fillId="7" borderId="10" xfId="0" applyFont="1" applyFill="1" applyBorder="1" applyAlignment="1">
      <alignment horizontal="center"/>
    </xf>
    <xf numFmtId="0" fontId="0" fillId="7" borderId="15" xfId="0" applyFill="1" applyBorder="1" applyAlignment="1">
      <alignment horizontal="center"/>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0" fontId="0" fillId="0" borderId="0" xfId="0" applyAlignment="1">
      <alignment vertical="center" wrapText="1"/>
    </xf>
    <xf numFmtId="0" fontId="6" fillId="4" borderId="2" xfId="0" applyFont="1" applyFill="1" applyBorder="1" applyAlignment="1">
      <alignment wrapText="1"/>
    </xf>
    <xf numFmtId="0" fontId="4" fillId="0" borderId="17" xfId="0" applyFont="1" applyBorder="1" applyAlignment="1">
      <alignment vertical="center"/>
    </xf>
    <xf numFmtId="0" fontId="4" fillId="0" borderId="14" xfId="0" applyFont="1" applyBorder="1" applyAlignment="1">
      <alignment vertical="center"/>
    </xf>
    <xf numFmtId="0" fontId="2" fillId="7" borderId="16" xfId="0" applyFont="1" applyFill="1" applyBorder="1" applyAlignment="1">
      <alignment vertical="center" wrapText="1"/>
    </xf>
    <xf numFmtId="0" fontId="0" fillId="0" borderId="0" xfId="0" applyAlignment="1">
      <alignment horizontal="left" vertical="center"/>
    </xf>
    <xf numFmtId="0" fontId="2" fillId="7" borderId="10" xfId="0" applyFont="1" applyFill="1" applyBorder="1" applyAlignment="1">
      <alignment horizontal="left" vertical="center" wrapText="1"/>
    </xf>
    <xf numFmtId="0" fontId="2" fillId="7" borderId="17" xfId="0" applyFont="1" applyFill="1" applyBorder="1" applyAlignment="1">
      <alignment horizontal="left" vertical="center" wrapText="1"/>
    </xf>
    <xf numFmtId="0" fontId="2" fillId="7" borderId="18" xfId="0" applyFont="1" applyFill="1" applyBorder="1" applyAlignment="1">
      <alignment horizontal="left" vertical="center" wrapText="1"/>
    </xf>
    <xf numFmtId="0" fontId="2" fillId="0" borderId="0" xfId="0" applyFont="1" applyAlignment="1">
      <alignment horizontal="left" vertical="center" wrapText="1"/>
    </xf>
    <xf numFmtId="0" fontId="0" fillId="7" borderId="11" xfId="0" applyFill="1" applyBorder="1" applyAlignment="1">
      <alignment horizontal="left" wrapText="1"/>
    </xf>
    <xf numFmtId="0" fontId="6" fillId="4" borderId="0" xfId="0" applyFont="1" applyFill="1" applyAlignment="1">
      <alignment horizontal="center" wrapText="1"/>
    </xf>
    <xf numFmtId="0" fontId="3" fillId="2" borderId="2" xfId="0" applyFont="1" applyFill="1" applyBorder="1" applyAlignment="1">
      <alignment vertical="center" wrapText="1"/>
    </xf>
    <xf numFmtId="0" fontId="0" fillId="0" borderId="1" xfId="0" applyBorder="1" applyAlignment="1">
      <alignment wrapText="1"/>
    </xf>
    <xf numFmtId="0" fontId="2" fillId="7" borderId="0" xfId="0" applyFont="1" applyFill="1" applyAlignment="1">
      <alignment horizontal="right"/>
    </xf>
    <xf numFmtId="0" fontId="4" fillId="0" borderId="14" xfId="0" applyFont="1" applyBorder="1" applyAlignment="1">
      <alignment vertical="center" wrapText="1"/>
    </xf>
    <xf numFmtId="0" fontId="2" fillId="0" borderId="0" xfId="0" applyFont="1" applyAlignment="1">
      <alignment vertical="center" wrapText="1"/>
    </xf>
    <xf numFmtId="49" fontId="0" fillId="0" borderId="0" xfId="0" applyNumberFormat="1" applyAlignment="1">
      <alignment horizontal="center" vertical="center"/>
    </xf>
    <xf numFmtId="2" fontId="2" fillId="0" borderId="0" xfId="0" applyNumberFormat="1" applyFont="1" applyAlignment="1">
      <alignment vertical="center" wrapText="1"/>
    </xf>
    <xf numFmtId="0" fontId="5" fillId="0" borderId="2" xfId="0" applyFont="1" applyBorder="1" applyAlignment="1">
      <alignment vertical="center" wrapText="1"/>
    </xf>
    <xf numFmtId="14" fontId="3" fillId="0" borderId="1" xfId="0" applyNumberFormat="1" applyFont="1" applyBorder="1" applyAlignment="1">
      <alignment horizontal="left" vertical="center"/>
    </xf>
    <xf numFmtId="0" fontId="6" fillId="10" borderId="1" xfId="0" applyFont="1" applyFill="1" applyBorder="1" applyAlignment="1">
      <alignment horizontal="left" vertical="top" wrapText="1"/>
    </xf>
    <xf numFmtId="0" fontId="6" fillId="10" borderId="5" xfId="0" applyFont="1" applyFill="1" applyBorder="1" applyAlignment="1">
      <alignment horizontal="left" vertical="top" wrapText="1"/>
    </xf>
    <xf numFmtId="0" fontId="6" fillId="10" borderId="1" xfId="4" applyFont="1" applyFill="1" applyBorder="1" applyAlignment="1" applyProtection="1">
      <alignment horizontal="left" vertical="top" wrapText="1"/>
    </xf>
    <xf numFmtId="0" fontId="19" fillId="5" borderId="1" xfId="3" applyFont="1" applyBorder="1" applyAlignment="1" applyProtection="1">
      <alignment horizontal="left" vertical="top" wrapText="1"/>
    </xf>
    <xf numFmtId="0" fontId="0" fillId="10" borderId="6" xfId="0" applyFill="1" applyBorder="1" applyAlignment="1">
      <alignment horizontal="left" vertical="top" wrapText="1"/>
    </xf>
    <xf numFmtId="0" fontId="20" fillId="11" borderId="6" xfId="0" applyFont="1" applyFill="1" applyBorder="1" applyAlignment="1">
      <alignment horizontal="left" vertical="top" wrapText="1"/>
    </xf>
    <xf numFmtId="0" fontId="21" fillId="0" borderId="0" xfId="0" applyFont="1"/>
    <xf numFmtId="0" fontId="6" fillId="0" borderId="0" xfId="0" applyFont="1" applyAlignment="1">
      <alignment vertical="center"/>
    </xf>
    <xf numFmtId="0" fontId="2" fillId="0" borderId="0" xfId="0" applyFont="1" applyAlignment="1">
      <alignment wrapText="1"/>
    </xf>
    <xf numFmtId="164" fontId="3" fillId="0" borderId="0" xfId="0" applyNumberFormat="1" applyFont="1" applyAlignment="1">
      <alignment horizontal="left" vertical="center"/>
    </xf>
    <xf numFmtId="14" fontId="3" fillId="0" borderId="0" xfId="0" applyNumberFormat="1" applyFont="1" applyAlignment="1">
      <alignment horizontal="left" vertical="center"/>
    </xf>
    <xf numFmtId="0" fontId="3" fillId="0" borderId="0" xfId="0" applyFont="1" applyAlignment="1" applyProtection="1">
      <alignment horizontal="left" vertical="top" wrapText="1"/>
      <protection locked="0"/>
    </xf>
    <xf numFmtId="0" fontId="4" fillId="9" borderId="2" xfId="0" applyFont="1" applyFill="1" applyBorder="1" applyAlignment="1">
      <alignment vertical="center" wrapText="1"/>
    </xf>
    <xf numFmtId="0" fontId="4" fillId="9" borderId="3" xfId="0" applyFont="1" applyFill="1" applyBorder="1" applyAlignment="1">
      <alignment vertical="center" wrapText="1"/>
    </xf>
    <xf numFmtId="0" fontId="4" fillId="3" borderId="4" xfId="0" applyFont="1" applyFill="1" applyBorder="1" applyAlignment="1">
      <alignment horizontal="right" vertical="center" wrapText="1"/>
    </xf>
    <xf numFmtId="0" fontId="4" fillId="3" borderId="13" xfId="0" applyFont="1" applyFill="1" applyBorder="1" applyAlignment="1">
      <alignment horizontal="right" vertical="center" wrapText="1"/>
    </xf>
    <xf numFmtId="0" fontId="3" fillId="0" borderId="0" xfId="0" applyFont="1" applyAlignment="1">
      <alignment horizontal="left" vertical="top"/>
    </xf>
    <xf numFmtId="0" fontId="3" fillId="0" borderId="0" xfId="0" applyFont="1" applyAlignment="1">
      <alignment wrapText="1"/>
    </xf>
    <xf numFmtId="0" fontId="4" fillId="4" borderId="1"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3" fillId="2" borderId="1" xfId="0" applyFont="1" applyFill="1" applyBorder="1" applyAlignment="1">
      <alignment vertical="center" wrapText="1"/>
    </xf>
    <xf numFmtId="0" fontId="4" fillId="9" borderId="1" xfId="0" applyFont="1" applyFill="1" applyBorder="1" applyAlignment="1">
      <alignment vertical="center" wrapText="1"/>
    </xf>
    <xf numFmtId="0" fontId="0" fillId="10" borderId="21" xfId="0" applyFill="1" applyBorder="1" applyAlignment="1">
      <alignment horizontal="left" vertical="top" wrapText="1"/>
    </xf>
    <xf numFmtId="0" fontId="0" fillId="10" borderId="4" xfId="0" applyFill="1" applyBorder="1" applyAlignment="1">
      <alignment horizontal="left" vertical="top" wrapText="1"/>
    </xf>
    <xf numFmtId="0" fontId="4" fillId="0" borderId="22" xfId="0" applyFont="1" applyBorder="1" applyAlignment="1">
      <alignment horizontal="left" vertical="top" wrapText="1"/>
    </xf>
    <xf numFmtId="0" fontId="4" fillId="0" borderId="14" xfId="0" applyFont="1" applyBorder="1" applyAlignment="1">
      <alignment horizontal="left" vertical="top" wrapText="1"/>
    </xf>
    <xf numFmtId="0" fontId="6" fillId="4" borderId="1" xfId="0" applyFont="1" applyFill="1" applyBorder="1" applyAlignment="1">
      <alignment horizontal="center" wrapText="1"/>
    </xf>
    <xf numFmtId="0" fontId="6" fillId="13" borderId="1" xfId="0" applyFont="1" applyFill="1" applyBorder="1" applyAlignment="1">
      <alignment horizontal="left" vertical="top" wrapText="1"/>
    </xf>
    <xf numFmtId="0" fontId="3" fillId="10" borderId="1" xfId="0" applyFont="1" applyFill="1" applyBorder="1" applyAlignment="1">
      <alignment horizontal="left" vertical="center" wrapText="1" shrinkToFit="1"/>
    </xf>
    <xf numFmtId="0" fontId="3" fillId="10" borderId="1" xfId="0" applyFont="1" applyFill="1" applyBorder="1" applyAlignment="1">
      <alignment horizontal="left" vertical="center" wrapText="1"/>
    </xf>
    <xf numFmtId="0" fontId="5" fillId="5" borderId="1" xfId="3" applyFont="1" applyBorder="1" applyAlignment="1" applyProtection="1">
      <alignment vertical="center" wrapText="1"/>
    </xf>
    <xf numFmtId="0" fontId="2" fillId="7" borderId="10" xfId="0" applyFont="1" applyFill="1" applyBorder="1" applyAlignment="1">
      <alignment horizontal="left" vertical="top" wrapText="1"/>
    </xf>
    <xf numFmtId="0" fontId="4" fillId="0" borderId="0" xfId="0" applyFont="1"/>
    <xf numFmtId="0" fontId="6" fillId="10" borderId="6" xfId="0" applyFont="1" applyFill="1" applyBorder="1" applyAlignment="1">
      <alignment horizontal="left" vertical="top" wrapText="1"/>
    </xf>
    <xf numFmtId="0" fontId="4" fillId="9" borderId="2" xfId="0" applyFont="1" applyFill="1" applyBorder="1" applyAlignment="1">
      <alignment horizontal="left" vertical="center" wrapText="1"/>
    </xf>
    <xf numFmtId="0" fontId="4" fillId="9" borderId="3" xfId="0" applyFont="1" applyFill="1" applyBorder="1" applyAlignment="1">
      <alignment horizontal="left" vertical="center" wrapText="1"/>
    </xf>
    <xf numFmtId="0" fontId="4" fillId="3" borderId="2" xfId="0" applyFont="1" applyFill="1" applyBorder="1" applyAlignment="1">
      <alignment horizontal="left" vertical="top" wrapText="1"/>
    </xf>
    <xf numFmtId="0" fontId="4" fillId="3" borderId="4" xfId="0" applyFont="1" applyFill="1" applyBorder="1" applyAlignment="1">
      <alignment horizontal="left" vertical="top" wrapText="1"/>
    </xf>
    <xf numFmtId="0" fontId="5" fillId="10" borderId="1" xfId="0" applyFont="1" applyFill="1" applyBorder="1" applyAlignment="1" applyProtection="1">
      <alignment horizontal="left" vertical="center" wrapText="1"/>
      <protection locked="0"/>
    </xf>
    <xf numFmtId="0" fontId="3" fillId="10" borderId="1" xfId="0" applyFont="1" applyFill="1" applyBorder="1" applyAlignment="1" applyProtection="1">
      <alignment horizontal="left" vertical="center" wrapText="1"/>
      <protection locked="0"/>
    </xf>
    <xf numFmtId="0" fontId="9" fillId="9" borderId="1" xfId="0" applyFont="1" applyFill="1" applyBorder="1" applyAlignment="1">
      <alignment vertical="center" wrapText="1"/>
    </xf>
    <xf numFmtId="0" fontId="0" fillId="0" borderId="0" xfId="0" applyAlignment="1">
      <alignment horizontal="center" vertical="center"/>
    </xf>
    <xf numFmtId="0" fontId="3" fillId="0" borderId="0" xfId="0" applyFont="1"/>
    <xf numFmtId="0" fontId="0" fillId="0" borderId="0" xfId="0"/>
    <xf numFmtId="0" fontId="2" fillId="0" borderId="0" xfId="0" applyFont="1" applyAlignment="1">
      <alignment horizontal="left" vertical="center" wrapText="1"/>
    </xf>
    <xf numFmtId="0" fontId="5" fillId="10" borderId="2" xfId="0" quotePrefix="1" applyFont="1" applyFill="1" applyBorder="1" applyAlignment="1">
      <alignment horizontal="left" vertical="top" wrapText="1"/>
    </xf>
    <xf numFmtId="0" fontId="5" fillId="10" borderId="3" xfId="0" quotePrefix="1" applyFont="1" applyFill="1" applyBorder="1" applyAlignment="1">
      <alignment horizontal="left" vertical="top" wrapText="1"/>
    </xf>
    <xf numFmtId="0" fontId="5" fillId="10" borderId="4" xfId="0" quotePrefix="1" applyFont="1" applyFill="1" applyBorder="1" applyAlignment="1">
      <alignment horizontal="left" vertical="top" wrapText="1"/>
    </xf>
    <xf numFmtId="0" fontId="5" fillId="10" borderId="2" xfId="0" applyFont="1" applyFill="1" applyBorder="1" applyAlignment="1">
      <alignment horizontal="left" vertical="top" wrapText="1"/>
    </xf>
    <xf numFmtId="0" fontId="5" fillId="10" borderId="3" xfId="0" applyFont="1" applyFill="1" applyBorder="1" applyAlignment="1">
      <alignment horizontal="left" vertical="top" wrapText="1"/>
    </xf>
    <xf numFmtId="0" fontId="5" fillId="10" borderId="4" xfId="0" applyFont="1" applyFill="1" applyBorder="1" applyAlignment="1">
      <alignment horizontal="left" vertical="top" wrapText="1"/>
    </xf>
    <xf numFmtId="0" fontId="4" fillId="3" borderId="2" xfId="0" applyFont="1" applyFill="1" applyBorder="1" applyAlignment="1">
      <alignment horizontal="left" vertical="center" wrapText="1"/>
    </xf>
    <xf numFmtId="0" fontId="4" fillId="3" borderId="4" xfId="0" applyFont="1" applyFill="1" applyBorder="1" applyAlignment="1">
      <alignment horizontal="left" vertical="center" wrapText="1"/>
    </xf>
    <xf numFmtId="0" fontId="5" fillId="10" borderId="2" xfId="0" applyFont="1" applyFill="1" applyBorder="1" applyAlignment="1">
      <alignment horizontal="left" vertical="center" wrapText="1"/>
    </xf>
    <xf numFmtId="0" fontId="5" fillId="10" borderId="3" xfId="0" applyFont="1" applyFill="1" applyBorder="1" applyAlignment="1">
      <alignment horizontal="left" vertical="center" wrapText="1"/>
    </xf>
    <xf numFmtId="0" fontId="5" fillId="10" borderId="4" xfId="0" applyFont="1" applyFill="1" applyBorder="1" applyAlignment="1">
      <alignment horizontal="left" vertical="center" wrapText="1"/>
    </xf>
    <xf numFmtId="0" fontId="3" fillId="10" borderId="3" xfId="0" applyFont="1" applyFill="1" applyBorder="1" applyAlignment="1">
      <alignment horizontal="left" vertical="top" wrapText="1"/>
    </xf>
    <xf numFmtId="0" fontId="3" fillId="10" borderId="4" xfId="0" applyFont="1" applyFill="1" applyBorder="1" applyAlignment="1">
      <alignment horizontal="left" vertical="top" wrapText="1"/>
    </xf>
    <xf numFmtId="0" fontId="4" fillId="9" borderId="2" xfId="0" applyFont="1" applyFill="1" applyBorder="1" applyAlignment="1">
      <alignment horizontal="left" vertical="top" wrapText="1"/>
    </xf>
    <xf numFmtId="0" fontId="4" fillId="9" borderId="3" xfId="0" applyFont="1" applyFill="1" applyBorder="1" applyAlignment="1">
      <alignment horizontal="left" vertical="top" wrapText="1"/>
    </xf>
    <xf numFmtId="0" fontId="4" fillId="9" borderId="4" xfId="0" applyFont="1" applyFill="1" applyBorder="1" applyAlignment="1">
      <alignment horizontal="left" vertical="top" wrapText="1"/>
    </xf>
    <xf numFmtId="0" fontId="17" fillId="0" borderId="0" xfId="0" applyFont="1" applyAlignment="1">
      <alignment horizontal="center" vertical="center" wrapText="1"/>
    </xf>
    <xf numFmtId="0" fontId="4" fillId="0" borderId="0" xfId="0" applyFont="1" applyAlignment="1">
      <alignment vertical="center"/>
    </xf>
    <xf numFmtId="0" fontId="0" fillId="0" borderId="0" xfId="0" applyAlignment="1">
      <alignment vertical="center"/>
    </xf>
    <xf numFmtId="0" fontId="4" fillId="0" borderId="3" xfId="0" applyFont="1" applyBorder="1" applyAlignment="1">
      <alignment vertical="center" wrapText="1"/>
    </xf>
    <xf numFmtId="0" fontId="4" fillId="9" borderId="2" xfId="0" applyFont="1" applyFill="1" applyBorder="1" applyAlignment="1">
      <alignment vertical="center" wrapText="1"/>
    </xf>
    <xf numFmtId="0" fontId="4" fillId="9" borderId="3" xfId="0" applyFont="1" applyFill="1" applyBorder="1" applyAlignment="1">
      <alignment vertical="center" wrapText="1"/>
    </xf>
    <xf numFmtId="0" fontId="4" fillId="9" borderId="4" xfId="0" applyFont="1" applyFill="1" applyBorder="1" applyAlignment="1">
      <alignment vertical="center" wrapText="1"/>
    </xf>
    <xf numFmtId="0" fontId="5" fillId="10" borderId="8" xfId="0" applyFont="1" applyFill="1" applyBorder="1" applyAlignment="1">
      <alignment horizontal="left" vertical="top" wrapText="1"/>
    </xf>
    <xf numFmtId="0" fontId="5" fillId="10" borderId="9" xfId="0" applyFont="1" applyFill="1" applyBorder="1" applyAlignment="1">
      <alignment horizontal="left" vertical="top" wrapText="1"/>
    </xf>
    <xf numFmtId="0" fontId="5" fillId="10" borderId="7" xfId="0" applyFont="1" applyFill="1" applyBorder="1" applyAlignment="1">
      <alignment horizontal="left" vertical="top" wrapText="1"/>
    </xf>
    <xf numFmtId="0" fontId="6" fillId="0" borderId="0" xfId="0" applyFont="1" applyAlignment="1">
      <alignment horizontal="center" vertical="center"/>
    </xf>
    <xf numFmtId="0" fontId="6" fillId="4" borderId="2" xfId="0" applyFont="1" applyFill="1" applyBorder="1" applyAlignment="1">
      <alignment horizontal="center"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11" fillId="4" borderId="2" xfId="3" applyFill="1" applyBorder="1" applyAlignment="1" applyProtection="1">
      <alignment horizontal="center" vertical="top" wrapText="1"/>
    </xf>
    <xf numFmtId="0" fontId="11" fillId="4" borderId="3" xfId="3" applyFill="1" applyBorder="1" applyAlignment="1" applyProtection="1">
      <alignment horizontal="center" vertical="top" wrapText="1"/>
    </xf>
    <xf numFmtId="0" fontId="11" fillId="4" borderId="4" xfId="3" applyFill="1" applyBorder="1" applyAlignment="1" applyProtection="1">
      <alignment horizontal="center" vertical="top" wrapText="1"/>
    </xf>
    <xf numFmtId="0" fontId="3" fillId="0" borderId="20" xfId="0" applyFont="1" applyBorder="1"/>
    <xf numFmtId="0" fontId="4" fillId="3" borderId="8" xfId="0" applyFont="1" applyFill="1" applyBorder="1" applyAlignment="1">
      <alignment horizontal="left" vertical="top" wrapText="1"/>
    </xf>
    <xf numFmtId="0" fontId="4" fillId="3" borderId="12" xfId="0" applyFont="1" applyFill="1" applyBorder="1" applyAlignment="1">
      <alignment horizontal="left" vertical="top" wrapText="1"/>
    </xf>
    <xf numFmtId="0" fontId="4" fillId="3" borderId="19" xfId="0" applyFont="1" applyFill="1" applyBorder="1" applyAlignment="1">
      <alignment horizontal="left" vertical="top" wrapText="1"/>
    </xf>
    <xf numFmtId="0" fontId="3" fillId="10" borderId="1" xfId="0" applyFont="1" applyFill="1" applyBorder="1" applyAlignment="1">
      <alignment horizontal="left" vertical="center" wrapText="1" shrinkToFit="1"/>
    </xf>
    <xf numFmtId="0" fontId="3" fillId="10" borderId="1" xfId="0" applyFont="1" applyFill="1" applyBorder="1" applyAlignment="1">
      <alignment horizontal="left" vertical="center" wrapText="1"/>
    </xf>
    <xf numFmtId="0" fontId="3" fillId="1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4" fillId="0" borderId="1" xfId="0" applyFont="1" applyBorder="1" applyAlignment="1">
      <alignment horizontal="left" vertical="center" wrapText="1"/>
    </xf>
    <xf numFmtId="0" fontId="3" fillId="3" borderId="2" xfId="0" applyFont="1" applyFill="1" applyBorder="1" applyAlignment="1">
      <alignment horizontal="left" vertical="top" wrapText="1"/>
    </xf>
    <xf numFmtId="0" fontId="3" fillId="3" borderId="4" xfId="0" applyFont="1" applyFill="1" applyBorder="1" applyAlignment="1">
      <alignment horizontal="left" vertical="top"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9" fillId="9" borderId="2" xfId="0" applyFont="1" applyFill="1" applyBorder="1" applyAlignment="1">
      <alignment horizontal="left" vertical="center" wrapText="1"/>
    </xf>
    <xf numFmtId="0" fontId="9" fillId="9" borderId="3" xfId="0" applyFont="1" applyFill="1" applyBorder="1" applyAlignment="1">
      <alignment horizontal="left" vertical="center" wrapText="1"/>
    </xf>
    <xf numFmtId="0" fontId="9" fillId="9" borderId="4" xfId="0" applyFont="1" applyFill="1" applyBorder="1" applyAlignment="1">
      <alignment horizontal="left" vertical="center" wrapText="1"/>
    </xf>
    <xf numFmtId="0" fontId="5" fillId="3" borderId="2"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3" fillId="9" borderId="2" xfId="0" applyFont="1" applyFill="1" applyBorder="1" applyAlignment="1">
      <alignment vertical="center" wrapText="1"/>
    </xf>
    <xf numFmtId="0" fontId="3" fillId="9" borderId="3" xfId="0" applyFont="1" applyFill="1" applyBorder="1" applyAlignment="1">
      <alignment vertical="center" wrapText="1"/>
    </xf>
    <xf numFmtId="0" fontId="3" fillId="9" borderId="4" xfId="0" applyFont="1" applyFill="1" applyBorder="1" applyAlignment="1">
      <alignment vertical="center" wrapText="1"/>
    </xf>
    <xf numFmtId="0" fontId="5" fillId="0" borderId="1" xfId="0" applyFont="1" applyBorder="1" applyAlignment="1">
      <alignment horizontal="center" vertical="center" wrapText="1"/>
    </xf>
    <xf numFmtId="0" fontId="3" fillId="3" borderId="2" xfId="0" applyFont="1" applyFill="1" applyBorder="1" applyAlignment="1">
      <alignment horizontal="left" vertical="center" wrapText="1"/>
    </xf>
    <xf numFmtId="0" fontId="3" fillId="3" borderId="4" xfId="0" applyFont="1" applyFill="1" applyBorder="1" applyAlignment="1">
      <alignment horizontal="left" vertical="center" wrapText="1"/>
    </xf>
    <xf numFmtId="0" fontId="4" fillId="3" borderId="2" xfId="0" applyFont="1" applyFill="1" applyBorder="1" applyAlignment="1">
      <alignment horizontal="left" vertical="center"/>
    </xf>
    <xf numFmtId="0" fontId="4" fillId="3" borderId="4" xfId="0" applyFont="1" applyFill="1" applyBorder="1" applyAlignment="1">
      <alignment horizontal="left" vertical="center"/>
    </xf>
    <xf numFmtId="0" fontId="3" fillId="0" borderId="2"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4" fillId="4" borderId="2" xfId="0" applyFont="1" applyFill="1" applyBorder="1" applyAlignment="1" applyProtection="1">
      <alignment horizontal="left" vertical="center" wrapText="1"/>
      <protection locked="0"/>
    </xf>
    <xf numFmtId="0" fontId="4" fillId="4" borderId="3" xfId="0" applyFont="1" applyFill="1" applyBorder="1" applyAlignment="1" applyProtection="1">
      <alignment horizontal="left" vertical="center" wrapText="1"/>
      <protection locked="0"/>
    </xf>
    <xf numFmtId="0" fontId="4" fillId="4" borderId="4" xfId="0" applyFont="1" applyFill="1" applyBorder="1" applyAlignment="1" applyProtection="1">
      <alignment horizontal="left" vertical="center" wrapText="1"/>
      <protection locked="0"/>
    </xf>
    <xf numFmtId="2" fontId="2" fillId="0" borderId="0" xfId="0" applyNumberFormat="1" applyFont="1" applyAlignment="1">
      <alignment horizontal="left" vertical="center" wrapText="1"/>
    </xf>
    <xf numFmtId="0" fontId="5" fillId="12" borderId="2" xfId="0" applyFont="1" applyFill="1" applyBorder="1" applyAlignment="1">
      <alignment horizontal="left" vertical="center" wrapText="1"/>
    </xf>
    <xf numFmtId="0" fontId="5" fillId="12" borderId="3" xfId="0" applyFont="1" applyFill="1" applyBorder="1" applyAlignment="1">
      <alignment horizontal="left" vertical="center" wrapText="1"/>
    </xf>
    <xf numFmtId="0" fontId="5" fillId="12" borderId="4" xfId="0" applyFont="1" applyFill="1" applyBorder="1" applyAlignment="1">
      <alignment horizontal="left" vertical="center" wrapText="1"/>
    </xf>
    <xf numFmtId="0" fontId="5" fillId="8" borderId="2" xfId="0" applyFont="1" applyFill="1" applyBorder="1" applyAlignment="1">
      <alignment horizontal="left" vertical="center" wrapText="1"/>
    </xf>
    <xf numFmtId="0" fontId="5" fillId="8" borderId="3" xfId="0" applyFont="1" applyFill="1" applyBorder="1" applyAlignment="1">
      <alignment horizontal="left" vertical="center" wrapText="1"/>
    </xf>
    <xf numFmtId="0" fontId="5" fillId="8" borderId="4" xfId="0" applyFont="1" applyFill="1" applyBorder="1" applyAlignment="1">
      <alignment horizontal="left" vertical="center" wrapText="1"/>
    </xf>
    <xf numFmtId="0" fontId="4" fillId="3" borderId="1" xfId="0" applyFont="1" applyFill="1" applyBorder="1" applyAlignment="1">
      <alignment vertical="center" wrapText="1"/>
    </xf>
    <xf numFmtId="0" fontId="0" fillId="3" borderId="1" xfId="0" applyFill="1" applyBorder="1" applyAlignment="1">
      <alignment vertical="center" wrapText="1"/>
    </xf>
  </cellXfs>
  <cellStyles count="5">
    <cellStyle name="Gut" xfId="4" builtinId="26"/>
    <cellStyle name="Normal 2" xfId="2" xr:uid="{00000000-0005-0000-0000-000002000000}"/>
    <cellStyle name="Schlecht" xfId="3" builtinId="27"/>
    <cellStyle name="Standard" xfId="0" builtinId="0"/>
    <cellStyle name="Standard 2" xfId="1" xr:uid="{00000000-0005-0000-0000-000004000000}"/>
  </cellStyles>
  <dxfs count="775">
    <dxf>
      <fill>
        <patternFill>
          <bgColor rgb="FFC6EFCE"/>
        </patternFill>
      </fill>
    </dxf>
    <dxf>
      <fill>
        <patternFill>
          <bgColor rgb="FFFFE38B"/>
        </patternFill>
      </fill>
    </dxf>
    <dxf>
      <font>
        <color rgb="FF006100"/>
      </font>
      <fill>
        <patternFill>
          <bgColor rgb="FFC6EFCE"/>
        </patternFill>
      </fill>
    </dxf>
    <dxf>
      <font>
        <color rgb="FF9C0006"/>
      </font>
      <fill>
        <patternFill>
          <bgColor rgb="FFFFC7CE"/>
        </patternFill>
      </fill>
    </dxf>
    <dxf>
      <fill>
        <patternFill>
          <bgColor rgb="FFFFE38B"/>
        </patternFill>
      </fill>
    </dxf>
    <dxf>
      <fill>
        <patternFill>
          <bgColor rgb="FFC6EFCE"/>
        </patternFill>
      </fill>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C6EFCE"/>
        </patternFill>
      </fill>
    </dxf>
    <dxf>
      <fill>
        <patternFill>
          <bgColor rgb="FFFFE38B"/>
        </patternFill>
      </fill>
    </dxf>
    <dxf>
      <fill>
        <patternFill>
          <bgColor rgb="FFC6EFCE"/>
        </patternFill>
      </fill>
    </dxf>
    <dxf>
      <fill>
        <patternFill>
          <bgColor rgb="FFFFC7CE"/>
        </patternFill>
      </fill>
    </dxf>
    <dxf>
      <font>
        <color rgb="FF9C0006"/>
      </font>
      <fill>
        <patternFill>
          <bgColor rgb="FFFFC7CE"/>
        </patternFill>
      </fill>
    </dxf>
    <dxf>
      <font>
        <color theme="1"/>
      </font>
      <fill>
        <patternFill>
          <bgColor rgb="FFFFC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rgb="FFFFE38B"/>
        </patternFill>
      </fill>
    </dxf>
    <dxf>
      <font>
        <color theme="1"/>
      </font>
      <fill>
        <patternFill>
          <bgColor rgb="FFFFE38B"/>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rgb="FF9C0006"/>
      </font>
      <fill>
        <patternFill>
          <bgColor rgb="FFFFC7CE"/>
        </patternFill>
      </fill>
    </dxf>
    <dxf>
      <font>
        <color theme="1"/>
      </font>
      <fill>
        <patternFill>
          <bgColor rgb="FFFFC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E38B"/>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lor theme="1"/>
      </font>
      <fill>
        <patternFill>
          <bgColor rgb="FFFFFF00"/>
        </patternFill>
      </fill>
    </dxf>
    <dxf>
      <font>
        <color rgb="FF006100"/>
      </font>
      <fill>
        <patternFill>
          <bgColor rgb="FFC6EFCE"/>
        </patternFill>
      </fill>
    </dxf>
    <dxf>
      <font>
        <color auto="1"/>
      </font>
      <fill>
        <patternFill>
          <bgColor rgb="FFFFE38B"/>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auto="1"/>
      </font>
      <fill>
        <patternFill>
          <bgColor rgb="FFFFE38B"/>
        </patternFill>
      </fill>
    </dxf>
    <dxf>
      <font>
        <condense val="0"/>
        <extend val="0"/>
        <color rgb="FF006100"/>
      </font>
      <fill>
        <patternFill>
          <bgColor rgb="FFC6EFCE"/>
        </patternFill>
      </fill>
    </dxf>
    <dxf>
      <font>
        <color auto="1"/>
      </font>
      <fill>
        <patternFill>
          <bgColor rgb="FFFFFFC9"/>
        </patternFill>
      </fill>
    </dxf>
    <dxf>
      <font>
        <color rgb="FF006100"/>
      </font>
      <fill>
        <patternFill>
          <bgColor rgb="FFC6EFCE"/>
        </patternFill>
      </fill>
    </dxf>
    <dxf>
      <font>
        <color rgb="FFC00000"/>
      </font>
      <fill>
        <patternFill>
          <bgColor rgb="FFFFC7CE"/>
        </patternFill>
      </fill>
    </dxf>
    <dxf>
      <font>
        <condense val="0"/>
        <extend val="0"/>
        <color rgb="FF9C0006"/>
      </font>
      <fill>
        <patternFill>
          <bgColor rgb="FFFFC7CE"/>
        </patternFill>
      </fill>
    </dxf>
    <dxf>
      <font>
        <color rgb="FFC00000"/>
        <name val="Cambria"/>
        <scheme val="none"/>
      </font>
      <fill>
        <patternFill>
          <bgColor rgb="FFFFC7CE"/>
        </patternFill>
      </fill>
    </dxf>
    <dxf>
      <font>
        <color rgb="FFC00000"/>
      </font>
      <fill>
        <patternFill>
          <bgColor rgb="FFFFC7CE"/>
        </patternFill>
      </fill>
    </dxf>
    <dxf>
      <font>
        <condense val="0"/>
        <extend val="0"/>
        <color rgb="FF9C0006"/>
      </font>
      <fill>
        <patternFill>
          <bgColor rgb="FFFFC7CE"/>
        </patternFill>
      </fill>
    </dxf>
    <dxf>
      <font>
        <color theme="1"/>
      </font>
      <fill>
        <patternFill>
          <bgColor rgb="FFFFC0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1"/>
      </font>
      <fill>
        <patternFill>
          <bgColor rgb="FFFFEAA7"/>
        </patternFill>
      </fill>
    </dxf>
    <dxf>
      <font>
        <color rgb="FF9C0006"/>
      </font>
      <fill>
        <patternFill>
          <bgColor rgb="FFFFC7CE"/>
        </patternFill>
      </fill>
    </dxf>
    <dxf>
      <fill>
        <patternFill>
          <bgColor theme="9" tint="0.79998168889431442"/>
        </patternFill>
      </fill>
    </dxf>
    <dxf>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FFEAA7"/>
        </patternFill>
      </fill>
    </dxf>
    <dxf>
      <font>
        <color rgb="FF9C0006"/>
      </font>
      <fill>
        <patternFill>
          <bgColor rgb="FFFFC7CE"/>
        </patternFill>
      </fill>
    </dxf>
    <dxf>
      <fill>
        <patternFill>
          <bgColor theme="9" tint="0.79998168889431442"/>
        </patternFill>
      </fill>
    </dxf>
    <dxf>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E38B"/>
        </patternFill>
      </fill>
    </dxf>
    <dxf>
      <fill>
        <patternFill>
          <bgColor rgb="FFFFE38B"/>
        </patternFill>
      </fill>
    </dxf>
    <dxf>
      <fill>
        <patternFill>
          <bgColor rgb="FFC6EFCE"/>
        </patternFill>
      </fill>
    </dxf>
    <dxf>
      <fill>
        <patternFill>
          <bgColor rgb="FFFFC7CE"/>
        </patternFill>
      </fill>
    </dxf>
    <dxf>
      <font>
        <color rgb="FF006100"/>
      </font>
      <fill>
        <patternFill>
          <bgColor rgb="FFC6EFCE"/>
        </patternFill>
      </fill>
    </dxf>
    <dxf>
      <font>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C6EFCE"/>
        </patternFill>
      </fill>
    </dxf>
    <dxf>
      <fill>
        <patternFill>
          <bgColor rgb="FFFFC000"/>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b val="0"/>
        <i val="0"/>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b val="0"/>
        <i val="0"/>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b val="0"/>
        <i val="0"/>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C6EFCE"/>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ill>
        <patternFill>
          <bgColor rgb="FFFF0000"/>
        </patternFill>
      </fill>
    </dxf>
    <dxf>
      <fill>
        <patternFill>
          <bgColor rgb="FFFFC000"/>
        </patternFill>
      </fill>
    </dxf>
    <dxf>
      <fill>
        <patternFill>
          <bgColor rgb="FFC6EFCE"/>
        </patternFill>
      </fill>
    </dxf>
    <dxf>
      <font>
        <color theme="1"/>
      </font>
      <fill>
        <patternFill>
          <bgColor rgb="FFFFEAA7"/>
        </patternFill>
      </fill>
    </dxf>
    <dxf>
      <font>
        <color rgb="FF006100"/>
      </font>
      <fill>
        <patternFill>
          <bgColor rgb="FFC6EF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b val="0"/>
        <i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C6EFCE"/>
        </patternFill>
      </fill>
    </dxf>
    <dxf>
      <fill>
        <patternFill>
          <bgColor rgb="FFFFC000"/>
        </patternFill>
      </fill>
    </dxf>
    <dxf>
      <fill>
        <patternFill>
          <bgColor rgb="FFFFC000"/>
        </patternFill>
      </fill>
    </dxf>
    <dxf>
      <fill>
        <patternFill>
          <bgColor rgb="FFFFFF00"/>
        </patternFill>
      </fill>
    </dxf>
    <dxf>
      <fill>
        <patternFill>
          <bgColor rgb="FFC6EFCE"/>
        </patternFill>
      </fill>
    </dxf>
    <dxf>
      <fill>
        <patternFill>
          <bgColor rgb="FFFF0000"/>
        </patternFill>
      </fill>
    </dxf>
    <dxf>
      <font>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9" tint="0.79998168889431442"/>
        </patternFill>
      </fill>
    </dxf>
    <dxf>
      <fill>
        <patternFill>
          <bgColor rgb="FFC6EFCE"/>
        </patternFill>
      </fill>
    </dxf>
    <dxf>
      <fill>
        <patternFill>
          <bgColor rgb="FFFFFF00"/>
        </patternFill>
      </fill>
    </dxf>
    <dxf>
      <fill>
        <patternFill>
          <bgColor rgb="FFFFC000"/>
        </patternFill>
      </fill>
    </dxf>
    <dxf>
      <fill>
        <patternFill>
          <bgColor rgb="FFFF0000"/>
        </patternFill>
      </fill>
    </dxf>
    <dxf>
      <fill>
        <patternFill>
          <bgColor theme="9" tint="0.79998168889431442"/>
        </patternFill>
      </fill>
    </dxf>
    <dxf>
      <fill>
        <patternFill>
          <bgColor rgb="FFC6EFCE"/>
        </patternFill>
      </fill>
    </dxf>
    <dxf>
      <font>
        <color auto="1"/>
      </font>
      <fill>
        <patternFill>
          <bgColor rgb="FFFFFF8B"/>
        </patternFill>
      </fill>
    </dxf>
    <dxf>
      <fill>
        <patternFill>
          <bgColor rgb="FFFFC000"/>
        </patternFill>
      </fill>
    </dxf>
    <dxf>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theme="1"/>
      </font>
      <fill>
        <patternFill>
          <bgColor rgb="FFFFC000"/>
        </patternFill>
      </fill>
    </dxf>
    <dxf>
      <font>
        <color rgb="FF9C0006"/>
      </font>
      <fill>
        <patternFill>
          <bgColor rgb="FFFFC7CE"/>
        </patternFill>
      </fill>
    </dxf>
  </dxfs>
  <tableStyles count="0" defaultTableStyle="TableStyleMedium9" defaultPivotStyle="PivotStyleLight16"/>
  <colors>
    <mruColors>
      <color rgb="FFFFC7CE"/>
      <color rgb="FFC6EFCE"/>
      <color rgb="FFFFFFC9"/>
      <color rgb="FFFFE38B"/>
      <color rgb="FFFFFF8B"/>
      <color rgb="FFFFE285"/>
      <color rgb="FFFFEAA7"/>
      <color rgb="FF0000FF"/>
      <color rgb="FF006100"/>
      <color rgb="FF9C0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_rels/drawing3.xml.rels><?xml version="1.0" encoding="UTF-8" standalone="yes"?>
<Relationships xmlns="http://schemas.openxmlformats.org/package/2006/relationships"><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721995</xdr:colOff>
      <xdr:row>1</xdr:row>
      <xdr:rowOff>724222</xdr:rowOff>
    </xdr:to>
    <xdr:pic>
      <xdr:nvPicPr>
        <xdr:cNvPr id="8" name="Grafik 7">
          <a:extLst>
            <a:ext uri="{FF2B5EF4-FFF2-40B4-BE49-F238E27FC236}">
              <a16:creationId xmlns:a16="http://schemas.microsoft.com/office/drawing/2014/main" id="{1F836ECB-1AA8-451B-8E12-F2C0EFF3EFA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62000" y="161925"/>
          <a:ext cx="2179320" cy="724222"/>
        </a:xfrm>
        <a:prstGeom prst="rect">
          <a:avLst/>
        </a:prstGeom>
      </xdr:spPr>
    </xdr:pic>
    <xdr:clientData/>
  </xdr:twoCellAnchor>
  <xdr:twoCellAnchor editAs="oneCell">
    <xdr:from>
      <xdr:col>3</xdr:col>
      <xdr:colOff>0</xdr:colOff>
      <xdr:row>5</xdr:row>
      <xdr:rowOff>0</xdr:rowOff>
    </xdr:from>
    <xdr:to>
      <xdr:col>3</xdr:col>
      <xdr:colOff>8124825</xdr:colOff>
      <xdr:row>5</xdr:row>
      <xdr:rowOff>2507365</xdr:rowOff>
    </xdr:to>
    <xdr:pic>
      <xdr:nvPicPr>
        <xdr:cNvPr id="3" name="Grafik 2">
          <a:extLst>
            <a:ext uri="{FF2B5EF4-FFF2-40B4-BE49-F238E27FC236}">
              <a16:creationId xmlns:a16="http://schemas.microsoft.com/office/drawing/2014/main" id="{83229F39-1D80-8D54-DEFA-6D9777BD4B63}"/>
            </a:ext>
          </a:extLst>
        </xdr:cNvPr>
        <xdr:cNvPicPr>
          <a:picLocks noChangeAspect="1"/>
        </xdr:cNvPicPr>
      </xdr:nvPicPr>
      <xdr:blipFill>
        <a:blip xmlns:r="http://schemas.openxmlformats.org/officeDocument/2006/relationships" r:embed="rId2"/>
        <a:stretch>
          <a:fillRect/>
        </a:stretch>
      </xdr:blipFill>
      <xdr:spPr>
        <a:xfrm>
          <a:off x="6010275" y="2762250"/>
          <a:ext cx="8124825" cy="2507365"/>
        </a:xfrm>
        <a:prstGeom prst="rect">
          <a:avLst/>
        </a:prstGeom>
      </xdr:spPr>
    </xdr:pic>
    <xdr:clientData/>
  </xdr:twoCellAnchor>
  <xdr:twoCellAnchor editAs="oneCell">
    <xdr:from>
      <xdr:col>3</xdr:col>
      <xdr:colOff>0</xdr:colOff>
      <xdr:row>7</xdr:row>
      <xdr:rowOff>1</xdr:rowOff>
    </xdr:from>
    <xdr:to>
      <xdr:col>3</xdr:col>
      <xdr:colOff>6981825</xdr:colOff>
      <xdr:row>8</xdr:row>
      <xdr:rowOff>33231</xdr:rowOff>
    </xdr:to>
    <xdr:pic>
      <xdr:nvPicPr>
        <xdr:cNvPr id="5" name="Grafik 4">
          <a:extLst>
            <a:ext uri="{FF2B5EF4-FFF2-40B4-BE49-F238E27FC236}">
              <a16:creationId xmlns:a16="http://schemas.microsoft.com/office/drawing/2014/main" id="{7ABFC901-CCE1-1694-7049-BBD1C39FFA26}"/>
            </a:ext>
          </a:extLst>
        </xdr:cNvPr>
        <xdr:cNvPicPr>
          <a:picLocks noChangeAspect="1"/>
        </xdr:cNvPicPr>
      </xdr:nvPicPr>
      <xdr:blipFill>
        <a:blip xmlns:r="http://schemas.openxmlformats.org/officeDocument/2006/relationships" r:embed="rId3"/>
        <a:stretch>
          <a:fillRect/>
        </a:stretch>
      </xdr:blipFill>
      <xdr:spPr>
        <a:xfrm>
          <a:off x="6010275" y="7381876"/>
          <a:ext cx="6981825" cy="2243030"/>
        </a:xfrm>
        <a:prstGeom prst="rect">
          <a:avLst/>
        </a:prstGeom>
      </xdr:spPr>
    </xdr:pic>
    <xdr:clientData/>
  </xdr:twoCellAnchor>
  <xdr:twoCellAnchor editAs="oneCell">
    <xdr:from>
      <xdr:col>3</xdr:col>
      <xdr:colOff>0</xdr:colOff>
      <xdr:row>8</xdr:row>
      <xdr:rowOff>0</xdr:rowOff>
    </xdr:from>
    <xdr:to>
      <xdr:col>3</xdr:col>
      <xdr:colOff>5238750</xdr:colOff>
      <xdr:row>8</xdr:row>
      <xdr:rowOff>2216614</xdr:rowOff>
    </xdr:to>
    <xdr:pic>
      <xdr:nvPicPr>
        <xdr:cNvPr id="6" name="Grafik 5">
          <a:extLst>
            <a:ext uri="{FF2B5EF4-FFF2-40B4-BE49-F238E27FC236}">
              <a16:creationId xmlns:a16="http://schemas.microsoft.com/office/drawing/2014/main" id="{CBC0E4E5-8B54-6346-B6EC-29C265E72BBF}"/>
            </a:ext>
          </a:extLst>
        </xdr:cNvPr>
        <xdr:cNvPicPr>
          <a:picLocks noChangeAspect="1"/>
        </xdr:cNvPicPr>
      </xdr:nvPicPr>
      <xdr:blipFill>
        <a:blip xmlns:r="http://schemas.openxmlformats.org/officeDocument/2006/relationships" r:embed="rId4"/>
        <a:stretch>
          <a:fillRect/>
        </a:stretch>
      </xdr:blipFill>
      <xdr:spPr>
        <a:xfrm>
          <a:off x="6010275" y="9591675"/>
          <a:ext cx="5238750" cy="2216614"/>
        </a:xfrm>
        <a:prstGeom prst="rect">
          <a:avLst/>
        </a:prstGeom>
      </xdr:spPr>
    </xdr:pic>
    <xdr:clientData/>
  </xdr:twoCellAnchor>
  <xdr:twoCellAnchor editAs="oneCell">
    <xdr:from>
      <xdr:col>3</xdr:col>
      <xdr:colOff>0</xdr:colOff>
      <xdr:row>9</xdr:row>
      <xdr:rowOff>0</xdr:rowOff>
    </xdr:from>
    <xdr:to>
      <xdr:col>3</xdr:col>
      <xdr:colOff>6200775</xdr:colOff>
      <xdr:row>13</xdr:row>
      <xdr:rowOff>132160</xdr:rowOff>
    </xdr:to>
    <xdr:pic>
      <xdr:nvPicPr>
        <xdr:cNvPr id="7" name="Grafik 6">
          <a:extLst>
            <a:ext uri="{FF2B5EF4-FFF2-40B4-BE49-F238E27FC236}">
              <a16:creationId xmlns:a16="http://schemas.microsoft.com/office/drawing/2014/main" id="{55EB3DBA-1119-C14B-6159-62A8D8052F79}"/>
            </a:ext>
          </a:extLst>
        </xdr:cNvPr>
        <xdr:cNvPicPr>
          <a:picLocks noChangeAspect="1"/>
        </xdr:cNvPicPr>
      </xdr:nvPicPr>
      <xdr:blipFill>
        <a:blip xmlns:r="http://schemas.openxmlformats.org/officeDocument/2006/relationships" r:embed="rId5"/>
        <a:stretch>
          <a:fillRect/>
        </a:stretch>
      </xdr:blipFill>
      <xdr:spPr>
        <a:xfrm>
          <a:off x="6010275" y="11858625"/>
          <a:ext cx="6200775" cy="3875485"/>
        </a:xfrm>
        <a:prstGeom prst="rect">
          <a:avLst/>
        </a:prstGeom>
      </xdr:spPr>
    </xdr:pic>
    <xdr:clientData/>
  </xdr:twoCellAnchor>
  <xdr:twoCellAnchor editAs="oneCell">
    <xdr:from>
      <xdr:col>3</xdr:col>
      <xdr:colOff>0</xdr:colOff>
      <xdr:row>6</xdr:row>
      <xdr:rowOff>0</xdr:rowOff>
    </xdr:from>
    <xdr:to>
      <xdr:col>7</xdr:col>
      <xdr:colOff>400596</xdr:colOff>
      <xdr:row>6</xdr:row>
      <xdr:rowOff>1871382</xdr:rowOff>
    </xdr:to>
    <xdr:pic>
      <xdr:nvPicPr>
        <xdr:cNvPr id="2" name="Grafik 1">
          <a:extLst>
            <a:ext uri="{FF2B5EF4-FFF2-40B4-BE49-F238E27FC236}">
              <a16:creationId xmlns:a16="http://schemas.microsoft.com/office/drawing/2014/main" id="{A23155DF-EDC7-FFE2-A6F8-58A51FED8E87}"/>
            </a:ext>
          </a:extLst>
        </xdr:cNvPr>
        <xdr:cNvPicPr>
          <a:picLocks noChangeAspect="1"/>
        </xdr:cNvPicPr>
      </xdr:nvPicPr>
      <xdr:blipFill>
        <a:blip xmlns:r="http://schemas.openxmlformats.org/officeDocument/2006/relationships" r:embed="rId6"/>
        <a:stretch>
          <a:fillRect/>
        </a:stretch>
      </xdr:blipFill>
      <xdr:spPr>
        <a:xfrm>
          <a:off x="6006353" y="5367618"/>
          <a:ext cx="10945331" cy="18713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731519</xdr:colOff>
      <xdr:row>0</xdr:row>
      <xdr:rowOff>60960</xdr:rowOff>
    </xdr:from>
    <xdr:to>
      <xdr:col>1</xdr:col>
      <xdr:colOff>2576692</xdr:colOff>
      <xdr:row>2</xdr:row>
      <xdr:rowOff>0</xdr:rowOff>
    </xdr:to>
    <xdr:pic>
      <xdr:nvPicPr>
        <xdr:cNvPr id="2" name="Grafik 1">
          <a:extLst>
            <a:ext uri="{FF2B5EF4-FFF2-40B4-BE49-F238E27FC236}">
              <a16:creationId xmlns:a16="http://schemas.microsoft.com/office/drawing/2014/main" id="{D976D4ED-DC8B-4A57-9117-58D7926C341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31519" y="60960"/>
          <a:ext cx="2607173" cy="8724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83820</xdr:rowOff>
    </xdr:from>
    <xdr:to>
      <xdr:col>1</xdr:col>
      <xdr:colOff>2175510</xdr:colOff>
      <xdr:row>1</xdr:row>
      <xdr:rowOff>107002</xdr:rowOff>
    </xdr:to>
    <xdr:pic>
      <xdr:nvPicPr>
        <xdr:cNvPr id="3" name="Grafik 2">
          <a:extLst>
            <a:ext uri="{FF2B5EF4-FFF2-40B4-BE49-F238E27FC236}">
              <a16:creationId xmlns:a16="http://schemas.microsoft.com/office/drawing/2014/main" id="{727628BC-86C3-4C9B-B6AE-C1B3E2A9320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4860" y="83820"/>
          <a:ext cx="2179320" cy="7261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26894</xdr:colOff>
      <xdr:row>0</xdr:row>
      <xdr:rowOff>125506</xdr:rowOff>
    </xdr:from>
    <xdr:to>
      <xdr:col>1</xdr:col>
      <xdr:colOff>2206214</xdr:colOff>
      <xdr:row>1</xdr:row>
      <xdr:rowOff>215139</xdr:rowOff>
    </xdr:to>
    <xdr:pic>
      <xdr:nvPicPr>
        <xdr:cNvPr id="3" name="Grafik 2">
          <a:extLst>
            <a:ext uri="{FF2B5EF4-FFF2-40B4-BE49-F238E27FC236}">
              <a16:creationId xmlns:a16="http://schemas.microsoft.com/office/drawing/2014/main" id="{98B8BE3B-92CD-4660-9896-838555C8EB5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15788" y="125506"/>
          <a:ext cx="2179320" cy="72612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60960</xdr:colOff>
      <xdr:row>0</xdr:row>
      <xdr:rowOff>38100</xdr:rowOff>
    </xdr:from>
    <xdr:to>
      <xdr:col>1</xdr:col>
      <xdr:colOff>2240280</xdr:colOff>
      <xdr:row>1</xdr:row>
      <xdr:rowOff>118432</xdr:rowOff>
    </xdr:to>
    <xdr:pic>
      <xdr:nvPicPr>
        <xdr:cNvPr id="2" name="Grafik 1">
          <a:extLst>
            <a:ext uri="{FF2B5EF4-FFF2-40B4-BE49-F238E27FC236}">
              <a16:creationId xmlns:a16="http://schemas.microsoft.com/office/drawing/2014/main" id="{5F3AA8AE-E7A9-4BA1-BE47-BEA0BE01ADC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51485" y="38100"/>
          <a:ext cx="2165985" cy="72612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731519</xdr:colOff>
      <xdr:row>0</xdr:row>
      <xdr:rowOff>60960</xdr:rowOff>
    </xdr:from>
    <xdr:to>
      <xdr:col>1</xdr:col>
      <xdr:colOff>2586217</xdr:colOff>
      <xdr:row>2</xdr:row>
      <xdr:rowOff>0</xdr:rowOff>
    </xdr:to>
    <xdr:pic>
      <xdr:nvPicPr>
        <xdr:cNvPr id="2" name="Grafik 1">
          <a:extLst>
            <a:ext uri="{FF2B5EF4-FFF2-40B4-BE49-F238E27FC236}">
              <a16:creationId xmlns:a16="http://schemas.microsoft.com/office/drawing/2014/main" id="{FD72AB88-5B54-4919-AFA9-0EA8E5EAE46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31519" y="60960"/>
          <a:ext cx="2607173" cy="8724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29049</xdr:colOff>
      <xdr:row>0</xdr:row>
      <xdr:rowOff>60960</xdr:rowOff>
    </xdr:from>
    <xdr:to>
      <xdr:col>1</xdr:col>
      <xdr:colOff>2632412</xdr:colOff>
      <xdr:row>2</xdr:row>
      <xdr:rowOff>0</xdr:rowOff>
    </xdr:to>
    <xdr:pic>
      <xdr:nvPicPr>
        <xdr:cNvPr id="3" name="Grafik 2">
          <a:extLst>
            <a:ext uri="{FF2B5EF4-FFF2-40B4-BE49-F238E27FC236}">
              <a16:creationId xmlns:a16="http://schemas.microsoft.com/office/drawing/2014/main" id="{CAD0EE5C-C9BE-4E8E-8183-4F304B9C31C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91049" y="60960"/>
          <a:ext cx="2607173" cy="86772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2179320</xdr:colOff>
      <xdr:row>1</xdr:row>
      <xdr:rowOff>724222</xdr:rowOff>
    </xdr:to>
    <xdr:pic>
      <xdr:nvPicPr>
        <xdr:cNvPr id="4" name="Grafik 3">
          <a:extLst>
            <a:ext uri="{FF2B5EF4-FFF2-40B4-BE49-F238E27FC236}">
              <a16:creationId xmlns:a16="http://schemas.microsoft.com/office/drawing/2014/main" id="{9623D297-8DF5-4937-963A-CB0017E43FB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00150" y="161925"/>
          <a:ext cx="2179320" cy="7242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vbs.admin.ch/intranet/vbs/de/home/ressources/sicherheit/informationssicherheit/formulare.parsys.0013.downloadList.83624.DownloadFile.tmp/hits2014v5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extranet.admin.ch/sites/ikt-sicherheitsgrundlagen/Projektdurchfhrung/Nachbearbeitung%20IRB%20vom%2025.11.13/Schutzbedarfsanalyse_v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ISP A"/>
      <sheetName val="ISP K"/>
      <sheetName val="Anforderungsliste"/>
      <sheetName val="HITS"/>
      <sheetName val="M und A SO"/>
      <sheetName val="Abgenommene Schutzobjekte"/>
      <sheetName val="HILFE"/>
      <sheetName val="Texte"/>
      <sheetName val="HITS-Handbuch"/>
      <sheetName val="Änderungsprotokoll"/>
      <sheetName val="ToDo"/>
      <sheetName val="Vorgaben und Berechnung"/>
      <sheetName val="Filter Berechnung"/>
      <sheetName val="Berechnungsgrundlagen"/>
      <sheetName val="Ex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C3" t="str">
            <v>Sprache</v>
          </cell>
          <cell r="D3" t="str">
            <v>ok</v>
          </cell>
          <cell r="E3" t="str">
            <v>Langue</v>
          </cell>
          <cell r="G3" t="str">
            <v>Lingua</v>
          </cell>
          <cell r="I3" t="str">
            <v>Language</v>
          </cell>
        </row>
        <row r="4">
          <cell r="C4" t="str">
            <v>Einstufung und Anforderungen im VBS</v>
          </cell>
          <cell r="D4" t="str">
            <v>ok</v>
          </cell>
          <cell r="E4" t="str">
            <v>Classification et exigences en DDPS</v>
          </cell>
          <cell r="G4" t="str">
            <v>Classificazione e requisiti in DDPS</v>
          </cell>
          <cell r="I4" t="str">
            <v>Classification and requirements in DDPS</v>
          </cell>
        </row>
        <row r="5">
          <cell r="C5" t="str">
            <v>Diese Excel Datei enthält das Einstufungsformular ISP A und das HITS (Handbuch Informatiksicherheit) des VBS</v>
          </cell>
          <cell r="D5" t="str">
            <v>ok</v>
          </cell>
          <cell r="E5" t="str">
            <v>Ce fichier Excel contient le formulaire de classification FAI A et les HITS (sécurité de la science manuel de l'ordinateur) au DDPS</v>
          </cell>
          <cell r="G5" t="str">
            <v>Questo file Excel contenente il modulo di classificazione ISP A e le HITS (sicurezza manuale informatica) al DDPS</v>
          </cell>
          <cell r="I5" t="str">
            <v>This Excel file contains the classification form ISP A and the HITS (manual computer science security) to the DDPS</v>
          </cell>
        </row>
        <row r="6">
          <cell r="C6" t="str">
            <v>Sprache ändern --&gt;</v>
          </cell>
          <cell r="D6" t="str">
            <v>ok</v>
          </cell>
          <cell r="E6" t="str">
            <v>Changer de langue --&gt;</v>
          </cell>
          <cell r="G6" t="str">
            <v>Cambia lingua --&gt;</v>
          </cell>
          <cell r="I6" t="str">
            <v>change Language --&gt;</v>
          </cell>
        </row>
        <row r="7">
          <cell r="C7" t="str">
            <v>Schritt 1 Einstufung</v>
          </cell>
          <cell r="D7" t="str">
            <v>ok</v>
          </cell>
          <cell r="E7" t="str">
            <v>Étape 1 classification</v>
          </cell>
          <cell r="G7" t="str">
            <v>Fase 1 Classificazione</v>
          </cell>
          <cell r="I7" t="str">
            <v>Step 1 classification</v>
          </cell>
        </row>
        <row r="8">
          <cell r="C8" t="str">
            <v>Zuerst ist das ISPA auszufüllen:</v>
          </cell>
          <cell r="D8" t="str">
            <v>ok</v>
          </cell>
          <cell r="E8" t="str">
            <v>Tout d'abord, l'ISPA doit être remplie:</v>
          </cell>
          <cell r="G8" t="str">
            <v>In primo luogo, l'ISPA deve essere completato:</v>
          </cell>
          <cell r="I8" t="str">
            <v>First, the ISPA must be completed:</v>
          </cell>
        </row>
        <row r="9">
          <cell r="C9" t="str">
            <v>Grundinformationen (E3-I6)</v>
          </cell>
          <cell r="D9" t="str">
            <v>ok</v>
          </cell>
          <cell r="E9" t="str">
            <v>Les informations de base (E3-I6)</v>
          </cell>
          <cell r="G9" t="str">
            <v>Informazioni di base (E3-I6)</v>
          </cell>
          <cell r="I9" t="str">
            <v>Basic information (E3-I6)</v>
          </cell>
        </row>
        <row r="10">
          <cell r="C10" t="str">
            <v>Einstufungsmetrik (G9-J28)</v>
          </cell>
          <cell r="D10" t="str">
            <v>ok</v>
          </cell>
          <cell r="E10" t="str">
            <v>Classification métrique (G9-J28)</v>
          </cell>
          <cell r="G10" t="str">
            <v>Classificazione metrica (G9-J28)</v>
          </cell>
          <cell r="I10" t="str">
            <v>Classification metric (G9-J28)</v>
          </cell>
        </row>
        <row r="11">
          <cell r="C11" t="str">
            <v xml:space="preserve">Danach ist es auszudrucken und mit Ihrer Unterschrift an den Ihren zuständigen CISO zu senden. </v>
          </cell>
          <cell r="D11" t="str">
            <v>ok</v>
          </cell>
          <cell r="E11" t="str">
            <v>Après cela, il est l'imprimer et l'envoyer avec votre signature à l'OPCC votre local.</v>
          </cell>
          <cell r="G11" t="str">
            <v>Dopo di che, si tratta di stamparlo e inviarlo con la vostra firma al vostro CISO locale.</v>
          </cell>
          <cell r="I11" t="str">
            <v>After that, it is print it out and send with your signature to the your local CISO.</v>
          </cell>
        </row>
        <row r="12">
          <cell r="C12" t="str">
            <v>Schritt 2 Anforderungsliste</v>
          </cell>
          <cell r="D12" t="str">
            <v>ok</v>
          </cell>
          <cell r="E12" t="str">
            <v>Étape 2 Demande Liste</v>
          </cell>
          <cell r="G12" t="str">
            <v>Fase 2 Richiedi lista</v>
          </cell>
          <cell r="I12" t="str">
            <v>Step 2 Request List</v>
          </cell>
        </row>
        <row r="13">
          <cell r="C13" t="str">
            <v>Wird die Einstufung durch die CISO's und den CISO VBS genehmigt, prüfen Sie, ob Anpassungen vorgenommen wurden und tragen Sie diese nach.</v>
          </cell>
          <cell r="D13" t="str">
            <v>ok</v>
          </cell>
          <cell r="E13" t="str">
            <v>Si la classification approuvé par de l'OPCC et l'OPCC DDPS, vérifier pour voir si des ajustements ont été faits et l'usure après cela.</v>
          </cell>
          <cell r="G13" t="str">
            <v>Se la classificazione approvata dal CISO  e dal CISO DDPS, verificare se sono state apportate rettifiche e indossare dopo questo.</v>
          </cell>
          <cell r="I13" t="str">
            <v>If the classification approved by the CISO's and the CISO DDPS, check to see whether adjustments were made and wear after this.</v>
          </cell>
        </row>
        <row r="14">
          <cell r="C14" t="str">
            <v>Danach kopieren Sie die Anforderungen aus der Anforderungsliste in Ihre Beilage zum Sicherheitsbericht oder ISDS-Konzept.</v>
          </cell>
          <cell r="D14" t="str">
            <v>ok</v>
          </cell>
          <cell r="E14" t="str">
            <v>Ensuite, copiez les exigences de la liste de la demande dans votre supplément au rapport de sécurité ou d'un concept de l'ISDS.</v>
          </cell>
          <cell r="G14" t="str">
            <v>Quindi copiare i requisiti della lista richiesta nel supplemento al rapporto di sicurezza o il concetto ISDS.</v>
          </cell>
          <cell r="I14" t="str">
            <v>Then copy the requirements of the request list in your supplement to the safety report or ISDS concept.</v>
          </cell>
        </row>
        <row r="15">
          <cell r="C15" t="str">
            <v>Ja</v>
          </cell>
          <cell r="E15" t="str">
            <v>Oui</v>
          </cell>
          <cell r="G15" t="str">
            <v>Si</v>
          </cell>
          <cell r="I15" t="str">
            <v>Yes</v>
          </cell>
        </row>
        <row r="16">
          <cell r="C16" t="str">
            <v>Nein</v>
          </cell>
          <cell r="E16" t="str">
            <v>Non</v>
          </cell>
          <cell r="G16" t="str">
            <v>No</v>
          </cell>
          <cell r="I16" t="str">
            <v>No</v>
          </cell>
        </row>
        <row r="17">
          <cell r="C17" t="str">
            <v>Versionen</v>
          </cell>
          <cell r="D17" t="str">
            <v>ok</v>
          </cell>
          <cell r="E17" t="str">
            <v>Versions</v>
          </cell>
          <cell r="F17" t="str">
            <v>ok</v>
          </cell>
          <cell r="G17" t="str">
            <v>Versioni</v>
          </cell>
          <cell r="H17" t="str">
            <v>ok</v>
          </cell>
          <cell r="I17" t="str">
            <v>Versions</v>
          </cell>
          <cell r="J17" t="str">
            <v>ok</v>
          </cell>
        </row>
        <row r="18">
          <cell r="C18" t="str">
            <v>Datum</v>
          </cell>
          <cell r="D18" t="str">
            <v>ok</v>
          </cell>
          <cell r="E18" t="str">
            <v>Date</v>
          </cell>
          <cell r="F18" t="str">
            <v>ok</v>
          </cell>
          <cell r="G18" t="str">
            <v>Data</v>
          </cell>
          <cell r="H18" t="str">
            <v>ok</v>
          </cell>
          <cell r="I18" t="str">
            <v>Date</v>
          </cell>
          <cell r="J18" t="str">
            <v>ok</v>
          </cell>
        </row>
        <row r="19">
          <cell r="C19" t="str">
            <v>IKT-Sicherheitsprozess VBS, FORMULAR ISPA</v>
          </cell>
          <cell r="E19" t="str">
            <v>Processus de sécurité des TIC DDPS, FORMULAIRE ISPA</v>
          </cell>
          <cell r="G19" t="str">
            <v>Processo di sicurezza ICT DDPS, FORM ISPA</v>
          </cell>
          <cell r="I19" t="str">
            <v>ICT security process VBS, FORM ISPA</v>
          </cell>
        </row>
        <row r="20">
          <cell r="C20" t="str">
            <v>Schutzobjekt Id (Gemäss LB Portfolio)</v>
          </cell>
          <cell r="E20" t="str">
            <v>Objet protégé Id (Selon portefeuille LB)</v>
          </cell>
          <cell r="G20" t="str">
            <v>Oggetto Id Protetta (Secondo portafoglio LB)</v>
          </cell>
          <cell r="I20" t="str">
            <v>Protected object Id (According LB portfolio)</v>
          </cell>
        </row>
        <row r="21">
          <cell r="C21" t="str">
            <v>Bereich</v>
          </cell>
          <cell r="E21" t="str">
            <v>Zone</v>
          </cell>
          <cell r="G21" t="str">
            <v>Zona</v>
          </cell>
          <cell r="I21" t="str">
            <v>Departement</v>
          </cell>
        </row>
        <row r="22">
          <cell r="C22" t="str">
            <v>Schutzobjektname</v>
          </cell>
          <cell r="E22" t="str">
            <v>Protégé nom de l'objet</v>
          </cell>
          <cell r="G22" t="str">
            <v>Nome oggetto protetto</v>
          </cell>
          <cell r="I22" t="str">
            <v>Protected object name</v>
          </cell>
        </row>
        <row r="23">
          <cell r="C23" t="str">
            <v>Schutzobjekt Verantwortlicher</v>
          </cell>
          <cell r="E23" t="str">
            <v>Objet protégé Responsable</v>
          </cell>
          <cell r="G23" t="str">
            <v>Oggetto protetto Responsabile</v>
          </cell>
          <cell r="I23" t="str">
            <v>Protected object Responsible</v>
          </cell>
        </row>
        <row r="24">
          <cell r="C24" t="str">
            <v>Ersteller Sicherheitsdokumentation</v>
          </cell>
          <cell r="E24" t="str">
            <v>Documentation de sécurité du créateur</v>
          </cell>
          <cell r="G24" t="str">
            <v>Documentazione di sicurezza Creator</v>
          </cell>
          <cell r="I24" t="str">
            <v>Creator safety documentation</v>
          </cell>
        </row>
        <row r="25">
          <cell r="C25" t="str">
            <v>Einstufungsmetrik</v>
          </cell>
          <cell r="E25" t="str">
            <v>Classification métrique</v>
          </cell>
          <cell r="G25" t="str">
            <v>Classificazione metrica</v>
          </cell>
          <cell r="I25" t="str">
            <v>Classification metric</v>
          </cell>
        </row>
        <row r="26">
          <cell r="C26" t="str">
            <v>Parameter</v>
          </cell>
          <cell r="E26" t="str">
            <v>Paramètre</v>
          </cell>
          <cell r="G26" t="str">
            <v>Parametro</v>
          </cell>
          <cell r="I26" t="str">
            <v>Parameter</v>
          </cell>
        </row>
        <row r="27">
          <cell r="C27" t="str">
            <v>Vertraulichkeit</v>
          </cell>
          <cell r="E27" t="str">
            <v>Confidentialité</v>
          </cell>
          <cell r="G27" t="str">
            <v>Riservatezza</v>
          </cell>
          <cell r="I27" t="str">
            <v>Confidentiality</v>
          </cell>
        </row>
        <row r="28">
          <cell r="C28" t="str">
            <v>Informationsschutz (ISchV)</v>
          </cell>
          <cell r="E28" t="str">
            <v>Protection de l'information (ISchV)</v>
          </cell>
          <cell r="G28" t="str">
            <v>Protezione delle informazioni (ISchV)</v>
          </cell>
          <cell r="I28" t="str">
            <v>Information Protection (ISchV)</v>
          </cell>
        </row>
        <row r="29">
          <cell r="C29" t="str">
            <v>Datenschutz (DSG)</v>
          </cell>
          <cell r="E29" t="str">
            <v>Politique de confidentialité (DSG)</v>
          </cell>
          <cell r="G29" t="str">
            <v>Informativa sulla privacy (DSG)</v>
          </cell>
          <cell r="I29" t="str">
            <v>Privacy Policy (DSG)</v>
          </cell>
        </row>
        <row r="30">
          <cell r="C30" t="str">
            <v>Integrität</v>
          </cell>
          <cell r="E30" t="str">
            <v>Intégrité</v>
          </cell>
          <cell r="G30" t="str">
            <v>Integrità</v>
          </cell>
          <cell r="I30" t="str">
            <v>Integrity</v>
          </cell>
        </row>
        <row r="31">
          <cell r="C31" t="str">
            <v>Was sind die Folgen von unbeabsichtigten / unbewilligten Datenveränderungen?</v>
          </cell>
          <cell r="E31" t="str">
            <v>Quelles sont les conséquences de modifications de données non intentionnelles / non approuvés?</v>
          </cell>
          <cell r="G31" t="str">
            <v>Quali sono le conseguenze di modifiche dei dati non intenzionali / non approvati?</v>
          </cell>
          <cell r="I31" t="str">
            <v>What are the consequences of unintended / unapproved data changes?</v>
          </cell>
        </row>
        <row r="32">
          <cell r="C32" t="str">
            <v>Erhebliche Einschränkung</v>
          </cell>
          <cell r="E32" t="str">
            <v>Une limitation significative</v>
          </cell>
          <cell r="G32" t="str">
            <v>Significativa limitazione</v>
          </cell>
          <cell r="I32" t="str">
            <v>Significant limitation</v>
          </cell>
        </row>
        <row r="33">
          <cell r="C33" t="str">
            <v>Verstoss gegen Gesetze / Verträge</v>
          </cell>
          <cell r="E33" t="str">
            <v>Violation des lois / contrats</v>
          </cell>
          <cell r="G33" t="str">
            <v>Violazione delle legislazioni / contratti</v>
          </cell>
          <cell r="I33" t="str">
            <v>Violation of laws / contracts</v>
          </cell>
        </row>
        <row r="34">
          <cell r="C34" t="str">
            <v>Auflagen EFK</v>
          </cell>
          <cell r="E34" t="str">
            <v>Exigences CDF</v>
          </cell>
          <cell r="G34" t="str">
            <v>Requisiti CDF</v>
          </cell>
          <cell r="I34" t="str">
            <v>Requirements SFAO</v>
          </cell>
        </row>
        <row r="35">
          <cell r="C35" t="str">
            <v>Nachvollziehbarkeit</v>
          </cell>
          <cell r="E35" t="str">
            <v>Traçabilité</v>
          </cell>
          <cell r="G35" t="str">
            <v>Tracciabilità</v>
          </cell>
          <cell r="I35" t="str">
            <v>Traceability</v>
          </cell>
        </row>
        <row r="36">
          <cell r="C36" t="str">
            <v>Was sind die Folgen, wenn die Nachvollziehbarkeit nicht gewährleistet werden kann?</v>
          </cell>
          <cell r="E36" t="str">
            <v>Quelles sont les conséquences si la traçabilité ne peut pas être garantie?</v>
          </cell>
          <cell r="G36" t="str">
            <v>Quali sono le conseguenze se la tracciabilità non può essere garantita?</v>
          </cell>
          <cell r="I36" t="str">
            <v>What are the consequences if the traceability can not be guaranteed?</v>
          </cell>
        </row>
        <row r="37">
          <cell r="C37" t="str">
            <v>Erhebliche Einschränkung</v>
          </cell>
          <cell r="E37" t="str">
            <v>Une limitation significative</v>
          </cell>
          <cell r="G37" t="str">
            <v>Significativa limitazione</v>
          </cell>
          <cell r="I37" t="str">
            <v>Significant limitation</v>
          </cell>
        </row>
        <row r="38">
          <cell r="C38" t="str">
            <v>Verstoss gegen Gesetze / Verträge</v>
          </cell>
          <cell r="E38" t="str">
            <v>Violation des lois / contrats</v>
          </cell>
          <cell r="G38" t="str">
            <v>Violazione delle legislazioni / contratti</v>
          </cell>
          <cell r="I38" t="str">
            <v>Violation of laws / contracts</v>
          </cell>
        </row>
        <row r="39">
          <cell r="C39" t="str">
            <v>Auflagen EFK</v>
          </cell>
          <cell r="E39" t="str">
            <v>Exigences CDF</v>
          </cell>
          <cell r="G39" t="str">
            <v>Requisiti CDF</v>
          </cell>
          <cell r="I39" t="str">
            <v>Requirements SFAO</v>
          </cell>
        </row>
        <row r="40">
          <cell r="C40" t="str">
            <v>Verfügbarkeit</v>
          </cell>
          <cell r="E40" t="str">
            <v>Disponibilité</v>
          </cell>
          <cell r="G40" t="str">
            <v>Disponibilità</v>
          </cell>
          <cell r="I40" t="str">
            <v>Availability</v>
          </cell>
        </row>
        <row r="41">
          <cell r="C41" t="str">
            <v>In welchen Lagen(Information-Sicherheitsstufen) muss das Schutzobjekt verfügbar sein?</v>
          </cell>
          <cell r="E41" t="str">
            <v>Dans quelle situation (niveaux d'informations de sécurité) l'objet protégé doit être disponible?</v>
          </cell>
          <cell r="G41" t="str">
            <v>In quale situazione (livelli di informazioni di sicurezza) l'oggetto protetto deve essere disponibile?</v>
          </cell>
          <cell r="I41" t="str">
            <v>In which situations (information-security levels) the protected object must be available?</v>
          </cell>
        </row>
        <row r="42">
          <cell r="C42" t="str">
            <v>Betriebszeit</v>
          </cell>
          <cell r="E42" t="str">
            <v>Uptime</v>
          </cell>
          <cell r="G42" t="str">
            <v>Uptime</v>
          </cell>
          <cell r="I42" t="str">
            <v>Uptime</v>
          </cell>
        </row>
        <row r="43">
          <cell r="C43" t="str">
            <v>Verfügbarkeitsklasse</v>
          </cell>
          <cell r="E43" t="str">
            <v>Disponibilité classe</v>
          </cell>
          <cell r="G43" t="str">
            <v>Disponibilità Class</v>
          </cell>
          <cell r="I43" t="str">
            <v>Availability class</v>
          </cell>
        </row>
        <row r="44">
          <cell r="C44" t="str">
            <v>Wiederherstellungszeit bei Totalausfall</v>
          </cell>
          <cell r="E44" t="str">
            <v>Le temps de récupération en échec total</v>
          </cell>
          <cell r="G44" t="str">
            <v>Il tempo di recupero in fallimento totale</v>
          </cell>
          <cell r="I44" t="str">
            <v>Recovery time in total failure</v>
          </cell>
        </row>
        <row r="45">
          <cell r="C45" t="str">
            <v>Kommunikationspartner (netzwerktechnisch)</v>
          </cell>
          <cell r="E45" t="str">
            <v>Les partenaires de communication (technologie de réseau)</v>
          </cell>
          <cell r="G45" t="str">
            <v>Partner di comunicazione (tecnologia di rete)</v>
          </cell>
          <cell r="I45" t="str">
            <v>Communication partners (network technology)</v>
          </cell>
        </row>
        <row r="46">
          <cell r="C46" t="str">
            <v>VBS</v>
          </cell>
          <cell r="E46" t="str">
            <v>DDPS</v>
          </cell>
          <cell r="G46" t="str">
            <v>DDPS</v>
          </cell>
          <cell r="I46" t="str">
            <v>DDPS</v>
          </cell>
        </row>
        <row r="47">
          <cell r="C47" t="str">
            <v>Bund</v>
          </cell>
          <cell r="E47" t="str">
            <v>Fédérale</v>
          </cell>
          <cell r="G47" t="str">
            <v>Federali</v>
          </cell>
          <cell r="I47" t="str">
            <v>Federal</v>
          </cell>
        </row>
        <row r="48">
          <cell r="C48" t="str">
            <v>Kanton/Gemeinde</v>
          </cell>
          <cell r="E48" t="str">
            <v>Cantonal/Communal</v>
          </cell>
          <cell r="G48" t="str">
            <v>Cantonale/Comunale</v>
          </cell>
          <cell r="I48" t="str">
            <v>Cantonal/Communal</v>
          </cell>
        </row>
        <row r="49">
          <cell r="C49" t="str">
            <v>Dritte (Firmen)</v>
          </cell>
          <cell r="E49" t="str">
            <v>Tiers (entreprises)</v>
          </cell>
          <cell r="G49" t="str">
            <v>Di terzi (aziende)</v>
          </cell>
          <cell r="I49" t="str">
            <v>Third parties (companies)</v>
          </cell>
        </row>
        <row r="50">
          <cell r="C50" t="str">
            <v>Ausland</v>
          </cell>
          <cell r="E50" t="str">
            <v>Les pays étrangers</v>
          </cell>
          <cell r="G50" t="str">
            <v>Estero</v>
          </cell>
          <cell r="I50" t="str">
            <v>Foreign countries</v>
          </cell>
        </row>
        <row r="51">
          <cell r="C51" t="str">
            <v>Internet</v>
          </cell>
          <cell r="E51" t="str">
            <v>Internet</v>
          </cell>
          <cell r="G51" t="str">
            <v>Internet</v>
          </cell>
          <cell r="I51" t="str">
            <v>Internet</v>
          </cell>
        </row>
        <row r="52">
          <cell r="C52" t="str">
            <v>Dürfen Drittfirmen beteiligt werden?</v>
          </cell>
          <cell r="E52" t="str">
            <v>Tiers peuvent être impliqués?</v>
          </cell>
          <cell r="G52" t="str">
            <v>Terzi possono essere coinvolti?</v>
          </cell>
          <cell r="I52" t="str">
            <v>Can third parties be involved?</v>
          </cell>
        </row>
        <row r="53">
          <cell r="C53" t="str">
            <v>Schutzstufe</v>
          </cell>
          <cell r="E53" t="str">
            <v>Niveau de protection</v>
          </cell>
          <cell r="G53" t="str">
            <v>Grado di protezione</v>
          </cell>
          <cell r="I53" t="str">
            <v>Protection level</v>
          </cell>
        </row>
        <row r="54">
          <cell r="C54" t="str">
            <v>Bemerkungen / Begründungen</v>
          </cell>
          <cell r="E54" t="str">
            <v>Commentaires / Justifications</v>
          </cell>
          <cell r="G54" t="str">
            <v>Commenti / Giustificazioni</v>
          </cell>
          <cell r="I54" t="str">
            <v>Comments / Justifications</v>
          </cell>
        </row>
        <row r="55">
          <cell r="C55" t="str">
            <v>Schutzstufe gerechnet</v>
          </cell>
          <cell r="E55" t="str">
            <v>Niveau de protection attendue</v>
          </cell>
          <cell r="G55" t="str">
            <v>Livello di protezione previsto</v>
          </cell>
          <cell r="I55" t="str">
            <v>Expected protection level</v>
          </cell>
        </row>
        <row r="56">
          <cell r="C56" t="str">
            <v>Gemäss Berechnung aus den Parameter</v>
          </cell>
          <cell r="E56" t="str">
            <v>Selon le calcul des paramètres</v>
          </cell>
          <cell r="G56" t="str">
            <v>Secondo calcolo dei parametri</v>
          </cell>
          <cell r="I56" t="str">
            <v>According to calculation of the parameters</v>
          </cell>
        </row>
        <row r="57">
          <cell r="C57" t="str">
            <v>CISO VE
Vorschlag</v>
          </cell>
          <cell r="E57" t="str">
            <v>CISO UG
Proposition</v>
          </cell>
          <cell r="G57" t="str">
            <v>CISO UG
Proposta</v>
          </cell>
          <cell r="I57" t="str">
            <v>CISO MU
Proposal</v>
          </cell>
        </row>
        <row r="58">
          <cell r="C58" t="str">
            <v>CISO Dep. Bereich
Vorschlag</v>
          </cell>
          <cell r="E58" t="str">
            <v>CISO Dep.
Proposition</v>
          </cell>
          <cell r="G58" t="str">
            <v>CISO Dep.
Proposta</v>
          </cell>
          <cell r="I58" t="str">
            <v>CISO Dep.
Proposal</v>
          </cell>
        </row>
        <row r="59">
          <cell r="C59" t="str">
            <v>CISO VBS
Entscheid</v>
          </cell>
          <cell r="E59" t="str">
            <v>CISO DDPS
Décision</v>
          </cell>
          <cell r="G59" t="str">
            <v>CISO DDPS
Decisione</v>
          </cell>
          <cell r="I59" t="str">
            <v>CISO DDPS
Decision</v>
          </cell>
        </row>
        <row r="60">
          <cell r="C60" t="str">
            <v>Prozess</v>
          </cell>
          <cell r="E60" t="str">
            <v>Processus</v>
          </cell>
          <cell r="G60" t="str">
            <v>Processo</v>
          </cell>
          <cell r="I60" t="str">
            <v>Process</v>
          </cell>
        </row>
        <row r="61">
          <cell r="C61" t="str">
            <v>Funktion</v>
          </cell>
          <cell r="E61" t="str">
            <v>Fonction</v>
          </cell>
          <cell r="G61" t="str">
            <v>Funzione</v>
          </cell>
          <cell r="I61" t="str">
            <v>Funcion</v>
          </cell>
        </row>
        <row r="62">
          <cell r="C62" t="str">
            <v>Tätigkeit</v>
          </cell>
          <cell r="E62" t="str">
            <v>Activité</v>
          </cell>
          <cell r="G62" t="str">
            <v>Attività</v>
          </cell>
          <cell r="I62" t="str">
            <v>Activity</v>
          </cell>
        </row>
        <row r="63">
          <cell r="C63" t="str">
            <v>Datum</v>
          </cell>
          <cell r="E63" t="str">
            <v>Date</v>
          </cell>
          <cell r="G63" t="str">
            <v>Data</v>
          </cell>
          <cell r="I63" t="str">
            <v>Date</v>
          </cell>
        </row>
        <row r="64">
          <cell r="C64" t="str">
            <v>Visum</v>
          </cell>
          <cell r="E64" t="str">
            <v>Signature</v>
          </cell>
          <cell r="G64" t="str">
            <v>Firma</v>
          </cell>
          <cell r="I64" t="str">
            <v>Signature</v>
          </cell>
        </row>
        <row r="65">
          <cell r="C65" t="str">
            <v>Verantwortlicher</v>
          </cell>
          <cell r="E65" t="str">
            <v>Responsable</v>
          </cell>
          <cell r="G65" t="str">
            <v>Responsabile</v>
          </cell>
          <cell r="I65" t="str">
            <v>Responsible</v>
          </cell>
        </row>
        <row r="66">
          <cell r="C66" t="str">
            <v>Parameter erfassen</v>
          </cell>
          <cell r="E66" t="str">
            <v>Paramètres de capture</v>
          </cell>
          <cell r="G66" t="str">
            <v>Parametri Capture</v>
          </cell>
          <cell r="I66" t="str">
            <v>Capture parameters</v>
          </cell>
        </row>
        <row r="67">
          <cell r="C67" t="str">
            <v>CISO VE</v>
          </cell>
          <cell r="E67" t="str">
            <v>CISO UG</v>
          </cell>
          <cell r="G67" t="str">
            <v>CISO UG</v>
          </cell>
          <cell r="I67" t="str">
            <v>CISO MU</v>
          </cell>
        </row>
        <row r="68">
          <cell r="C68" t="str">
            <v>PL unterstützen</v>
          </cell>
          <cell r="E68" t="str">
            <v>CP soutien</v>
          </cell>
          <cell r="G68" t="str">
            <v>PL supporto</v>
          </cell>
          <cell r="I68" t="str">
            <v>PL support</v>
          </cell>
        </row>
        <row r="69">
          <cell r="C69" t="str">
            <v>CISO Dep.B.</v>
          </cell>
          <cell r="E69" t="str">
            <v>CISO Dep.</v>
          </cell>
          <cell r="G69" t="str">
            <v>CISO Dep.</v>
          </cell>
          <cell r="I69" t="str">
            <v>CISO Dep.</v>
          </cell>
        </row>
        <row r="70">
          <cell r="C70" t="str">
            <v>Schutzstufe prüfen</v>
          </cell>
          <cell r="E70" t="str">
            <v>Vérifier le niveau de protection</v>
          </cell>
          <cell r="G70" t="str">
            <v>Controllare il livello di protezione</v>
          </cell>
          <cell r="I70" t="str">
            <v>Check protection level</v>
          </cell>
        </row>
        <row r="71">
          <cell r="C71" t="str">
            <v>C IOS</v>
          </cell>
          <cell r="E71" t="str">
            <v>C PIO</v>
          </cell>
          <cell r="G71" t="str">
            <v>C PIO</v>
          </cell>
          <cell r="I71" t="str">
            <v>C IOS</v>
          </cell>
        </row>
        <row r="72">
          <cell r="C72" t="str">
            <v>Kontrolle und Freigabe</v>
          </cell>
          <cell r="E72" t="str">
            <v>Contrôle et la libération</v>
          </cell>
          <cell r="G72" t="str">
            <v>Controllo e rilascio</v>
          </cell>
          <cell r="I72" t="str">
            <v>Control and release</v>
          </cell>
        </row>
        <row r="73">
          <cell r="C73" t="str">
            <v>CISO Dep.B.</v>
          </cell>
          <cell r="E73" t="str">
            <v>CISO Dep.</v>
          </cell>
          <cell r="G73" t="str">
            <v>CISO Dep.</v>
          </cell>
          <cell r="I73" t="str">
            <v>CISO Dep.</v>
          </cell>
        </row>
        <row r="74">
          <cell r="C74" t="str">
            <v>zur Kenntnis</v>
          </cell>
          <cell r="E74" t="str">
            <v>Note</v>
          </cell>
          <cell r="G74" t="str">
            <v>Nota</v>
          </cell>
          <cell r="I74" t="str">
            <v>Note</v>
          </cell>
        </row>
        <row r="75">
          <cell r="C75" t="str">
            <v>CISO VE</v>
          </cell>
          <cell r="E75" t="str">
            <v>CISO UG</v>
          </cell>
          <cell r="G75" t="str">
            <v>CISO UG</v>
          </cell>
          <cell r="I75" t="str">
            <v>CISO MU</v>
          </cell>
        </row>
        <row r="76">
          <cell r="C76" t="str">
            <v>zur Kenntnis</v>
          </cell>
          <cell r="E76" t="str">
            <v>Note</v>
          </cell>
          <cell r="G76" t="str">
            <v>Nota</v>
          </cell>
          <cell r="I76" t="str">
            <v>Note</v>
          </cell>
        </row>
        <row r="77">
          <cell r="C77" t="str">
            <v>Verantw.</v>
          </cell>
          <cell r="E77" t="str">
            <v>Resp.</v>
          </cell>
          <cell r="G77" t="str">
            <v>Resp.</v>
          </cell>
          <cell r="I77" t="str">
            <v>Resp.</v>
          </cell>
        </row>
        <row r="78">
          <cell r="C78" t="str">
            <v>Abschluss Phase</v>
          </cell>
          <cell r="E78" t="str">
            <v>Phase terminale</v>
          </cell>
          <cell r="G78" t="str">
            <v>Fase finale</v>
          </cell>
          <cell r="I78" t="str">
            <v>Final phase</v>
          </cell>
        </row>
        <row r="79">
          <cell r="C79" t="str">
            <v>VgS</v>
          </cell>
          <cell r="E79" t="str">
            <v>AS</v>
          </cell>
          <cell r="G79" t="str">
            <v>AS</v>
          </cell>
          <cell r="I79" t="str">
            <v>SA</v>
          </cell>
        </row>
        <row r="80">
          <cell r="C80" t="str">
            <v>Freigabe Phase</v>
          </cell>
          <cell r="E80" t="str">
            <v>La phase de sortie</v>
          </cell>
          <cell r="G80" t="str">
            <v>Fase di rilascio</v>
          </cell>
          <cell r="I80" t="str">
            <v>Release phase</v>
          </cell>
        </row>
        <row r="81">
          <cell r="C81" t="str">
            <v>Die Rxxxx Nummer wird durch die IOS definiert.</v>
          </cell>
          <cell r="E81" t="str">
            <v>Le nombre Rxxxx est définie par l'PIO.</v>
          </cell>
          <cell r="G81" t="str">
            <v>Il numero Rxxxx è definito dal PIO.</v>
          </cell>
          <cell r="I81" t="str">
            <v>The Rxxxx number is defined by the IOS.</v>
          </cell>
        </row>
        <row r="82">
          <cell r="C82" t="str">
            <v>Jedes Schutzobjekt ist in einem Portfolio des LBO zu führen (z.B. CHEOPS)</v>
          </cell>
          <cell r="E82" t="str">
            <v>Chaque objet protégé est dans un portefeuille de LBO au plomb (par exemple CHEOPS)</v>
          </cell>
          <cell r="G82" t="str">
            <v>Ogni oggetto protetto è in un portafoglio di LBO di condurre (ad es Cheope)</v>
          </cell>
          <cell r="I82" t="str">
            <v>Each protected object is in a portfolio of LBO to lead (eg CHEOPS)</v>
          </cell>
        </row>
        <row r="83">
          <cell r="C83" t="str">
            <v>Auswahl der Verwaltungseinheit</v>
          </cell>
          <cell r="E83" t="str">
            <v>Sélection de l'unité administrative</v>
          </cell>
          <cell r="G83" t="str">
            <v>Selezione dell'unità amministrativa</v>
          </cell>
          <cell r="I83" t="str">
            <v>Selection of the management unit</v>
          </cell>
        </row>
        <row r="84">
          <cell r="C84" t="str">
            <v>Ergänzende Angaben, falls eine zusätzliche Unterteilung der VE sinnvoll ist.</v>
          </cell>
          <cell r="E84" t="str">
            <v>Des informations complémentaires, si des subdivisions de la UG est logique.</v>
          </cell>
          <cell r="G84" t="str">
            <v>Ulteriori informazioni, se suddivisione ulteriore del UG ha un senso.</v>
          </cell>
          <cell r="I84" t="str">
            <v>Additional information, if additional subdivision of the MU makes sense.</v>
          </cell>
        </row>
        <row r="85">
          <cell r="C85" t="str">
            <v>Name des Schutzobjektes. Kurz und klar gemäss dem Portfolio des LBO.</v>
          </cell>
          <cell r="E85" t="str">
            <v>Nom de l'objet protégé. Court et clair, selon le portefeuille de LBO.</v>
          </cell>
          <cell r="G85" t="str">
            <v>Nome dell'oggetto protetto. Breve e chiaro in base al portafoglio di LBO.</v>
          </cell>
          <cell r="I85" t="str">
            <v>Name of the protected object. Short and clear according to the portfolio of LBO.</v>
          </cell>
        </row>
        <row r="86">
          <cell r="C86" t="str">
            <v>Rolle, Name und Vorname der Person, die für das Schutzobjekt verantwortlich ist. Wird ein Projekt nach HERMES geführt ist dies der Projektleiter</v>
          </cell>
          <cell r="E86" t="str">
            <v>Rôle, nom et prénom de la personne qui est responsable de l'objet de la protection. Si un projet est effectuée par HERMES est le chef de projet</v>
          </cell>
          <cell r="G86" t="str">
            <v>Ruolo, cognome e nome della persona che è responsabile per l'oggetto di protezione. Se un progetto viene eseguita da HERMES è il responsabile del progetto</v>
          </cell>
          <cell r="I86" t="str">
            <v>Role, name and first name of the person who is responsible for the protection object. If a project is performed by HERMES is the project manager</v>
          </cell>
        </row>
        <row r="87">
          <cell r="C87" t="str">
            <v>Rolle, Name und Vorname der Person, die das Sicherheitsdokument (ISDS-Konzept oder Sicherheitsbericht) erstellt. In einem Projekt nach HERMES ist dies der ISDSV.</v>
          </cell>
          <cell r="E87" t="str">
            <v>Rôle, nom et prénom de la personne qui a créé le document de sécurité (ISDS concept ou rapport de sécurité). Dans un projet HERMES est le ISDSV.</v>
          </cell>
          <cell r="G87" t="str">
            <v>Ruolo, cognome e nome della persona che ha creato il documento di sicurezza (ISDS concetto o rapporto di sicurezza). In un progetto HERMES è il ISDSV.</v>
          </cell>
          <cell r="I87" t="str">
            <v>Role, name and first name of the person who created the security document (ISDS concept or safety report). In a project HERMES is the ISDSV.</v>
          </cell>
        </row>
        <row r="88">
          <cell r="C88" t="str">
            <v>Die im Schutzobjekt höchste Klassifikation ist anzugeben.</v>
          </cell>
          <cell r="E88" t="str">
            <v>La protection la plus élevée dans la classification de l'objet est indiquée.</v>
          </cell>
          <cell r="G88" t="str">
            <v>È indicata la massima protezione nella classificazione dell'oggetto.</v>
          </cell>
          <cell r="I88" t="str">
            <v>The highest protection in object classification is indicated.</v>
          </cell>
        </row>
        <row r="89">
          <cell r="C89" t="str">
            <v>Bei Fragen zum Datenschutz ist Ihr zuständiger Datenschutzberater beizuziehen. 
Es wird emfohlen sobald Personendaten mit dem Schutzobjekt bearbeitet werden, mit Ihrem Datenschutzberater Kontakt aufzunehmen und die rechtliche Verankerung zu prüfen.</v>
          </cell>
          <cell r="E89" t="str">
            <v>Pour toute question concernant la vie privée de votre conseiller en protection de données locales doivent être consultées. 
Il n'y Notifications: lorsque les données personnelles sont traitées avec l'objet protégé à contacter votre Data Protection Advisor</v>
          </cell>
          <cell r="G89" t="str">
            <v>Per domande sulla vita privata del vostro consulente locale di protezione dei dati deve essere consultato. 
Non ci Notifiche: quando i dati personali sono trattati con l'oggetto protetto a contattare il vostro Protection Advisor dati e di verificare l'anc</v>
          </cell>
          <cell r="I89" t="str">
            <v>For questions about privacy of your local data protection advisor must be consulted. 
There Notifications: when personal data are processed with the protected object to contact your Data Protection Advisor and to verify the legal anchoring.</v>
          </cell>
        </row>
        <row r="90">
          <cell r="C90" t="str">
            <v>Muss der Business Prozess, der dieses Schutzobjekt unterstützt, integer sein? (Nur wenn der Business Prozess dies fordert)</v>
          </cell>
          <cell r="E90" t="str">
            <v>Le processus de l'entreprise qui prend en charge cet objet protégé, ont intégrité? (Ce n'est que lorsque le processus d'affaires, il appelle)</v>
          </cell>
          <cell r="G90" t="str">
            <v>Ritiene il processo di business che supporta questo oggetto protetto, hanno integrità? (Solo quando il processo di business si chiama)</v>
          </cell>
          <cell r="I90" t="str">
            <v>Does the business process that supports this protected object, have integrity? (Only when the business process it calls)</v>
          </cell>
        </row>
        <row r="91">
          <cell r="C91" t="str">
            <v>Gibt es Gesetze, Verordnungen oder Weisungen die für dieses Schutzobjekt Integrität voraussetzen?</v>
          </cell>
          <cell r="E91" t="str">
            <v>Y at-il des lois, règlements ou instructions présupposent pour cette intégrité protégée de l'objet?</v>
          </cell>
          <cell r="G91" t="str">
            <v>Ci sono leggi, regolamenti o istruzioni presuppongono per questa integrità oggetto protetto?</v>
          </cell>
          <cell r="I91" t="str">
            <v>Are there any laws, regulations or instructions presuppose for this protected object integrity?</v>
          </cell>
        </row>
        <row r="92">
          <cell r="C92" t="str">
            <v>Muss dieses Schutzobjekt aufgrund von Auflagen der Eidgenössischen Finanzkontrolle Nachvollziehbar sein?</v>
          </cell>
          <cell r="E92" t="str">
            <v>Est-ce que cet objet protégé compréhensible en raison des exigences de vérification fédéral?</v>
          </cell>
          <cell r="G92" t="str">
            <v>Questo oggetto protetto sia comprensibile a causa dei requisiti di Controllo federale?</v>
          </cell>
          <cell r="I92" t="str">
            <v>Does this protected object be understandable due to requirements of Federal Audit?</v>
          </cell>
        </row>
        <row r="93">
          <cell r="C93" t="str">
            <v>Muss der Business Prozess, der dieses Schutzobjekt unterstützt, nachvollziehbar sein? (Nur wenn der Business Prozess dies fordert)</v>
          </cell>
          <cell r="E93" t="str">
            <v>Le processus de l'entreprise qui prend en charge cet objet protégé, être compréhensible? (Ce n'est que lorsque le processus d'affaires, il appelle)</v>
          </cell>
          <cell r="G93" t="str">
            <v>Ritiene il processo di business che supporta questo oggetto protetto, essere comprensibile? (Solo quando il processo di business si chiama)</v>
          </cell>
          <cell r="I93" t="str">
            <v>Does the business process that supports this protected object, be comprehensible? (Only when the business process it calls)</v>
          </cell>
        </row>
        <row r="94">
          <cell r="C94" t="str">
            <v>Gibt es Gesetze, Verordnungen oder Weisungen die für dieses Schutzobjekt Nachvollziehbarkeit voraussetzen?</v>
          </cell>
          <cell r="E94" t="str">
            <v>Y at-il des lois, règlements ou instructions présupposent pour cet objet traçabilité protégé?</v>
          </cell>
          <cell r="G94" t="str">
            <v>Ci sono leggi, regolamenti o istruzioni presuppongono per questo tracciabilità oggetto protetto?</v>
          </cell>
          <cell r="I94" t="str">
            <v>Are there any laws, regulations or instructions presuppose for this protected object traceability?</v>
          </cell>
        </row>
        <row r="95">
          <cell r="C95" t="str">
            <v>Muss dieses Schutzobjekt aufgrund von Auflagen der Eidgenössischen Finanzkontrolle Integer sein?</v>
          </cell>
          <cell r="E95" t="str">
            <v>Doit cet objet à protéger en raison des exigences de Contrôle fédéral des finances entier?</v>
          </cell>
          <cell r="G95" t="str">
            <v>Deve questo oggetto da proteggere a causa dei requisiti di Controllo federale delle finanze Integer?</v>
          </cell>
          <cell r="I95" t="str">
            <v>Must this object to be protected due to requirements of Federal Audit Integer?</v>
          </cell>
        </row>
        <row r="96">
          <cell r="C96" t="str">
            <v>Normale Lage
Situation: 
Tagesgeschäft</v>
          </cell>
          <cell r="E96" t="str">
            <v>Situation normal: 
jours d'affaires</v>
          </cell>
          <cell r="G96" t="str">
            <v>Situazione normale: 
giorni lavorativi</v>
          </cell>
          <cell r="I96" t="str">
            <v>Normal situation:
business days</v>
          </cell>
        </row>
        <row r="97">
          <cell r="C97" t="str">
            <v>Normale Lage
Situation:
Tagesgeschäft mit zeitlich begrenztem erhöhten Sicherheitsbedarf. z.B. WEF</v>
          </cell>
          <cell r="E97" t="str">
            <v>Situation normale: 
Les opérations quotidiennes avec besoin accru de sécurité temporaire. Par exemple, WEF.</v>
          </cell>
          <cell r="G97" t="str">
            <v>Situazione normale: 
Operazioni quotidiane con maggiore necessità temporanee di sicurezza. Per esempio, WEF.</v>
          </cell>
          <cell r="I97" t="str">
            <v>Normal situation: 
Daily operations with temporary increased need for security. For example, WEF.</v>
          </cell>
        </row>
        <row r="98">
          <cell r="C98" t="str">
            <v>Besondere Lage
Situation, in der gewisse Staatsaufgaben mit den normalen Verwaltungsabläufen nicht mehr bewältigt werden können.</v>
          </cell>
          <cell r="E98" t="str">
            <v>Situation particulière: 
Dans certaines fonctions de l'État avec les procédures administratives normales ne peuvent plus être remplies.</v>
          </cell>
          <cell r="G98" t="str">
            <v>Situazione particolare: 
In alcune funzioni di stato con i normali processi amministrativi non possono più essere soddisfatte.</v>
          </cell>
          <cell r="I98" t="str">
            <v>Special situation: 
In certain state functions with the normal administrative processes can no longer be met.</v>
          </cell>
        </row>
        <row r="99">
          <cell r="C99" t="str">
            <v>Ausserordentliche Lage
Situation, in der in zahlreichen Bereichen und Sektoren normale Verwaltungsabläufe nicht genügen, um die Probleme und Herausforderungen der Regierungstätigkeit zu bewältigen.</v>
          </cell>
          <cell r="E99" t="str">
            <v>Situation extraordinaire: 
Ne suffira pas dans de nombreux domaines et secteurs dans les processus administratifs normaux pour surmonter les problèmes et les défis de la gouvernance.</v>
          </cell>
          <cell r="G99" t="str">
            <v>Situazione straordinaria: 
Non sufficiente in molte aree e settori nei processi amministrativi normali per superare i problemi e le sfide della governance.</v>
          </cell>
          <cell r="I99" t="str">
            <v>Extraordinary situation: 
Not suffice in many areas and sectors in normal administrative processes to overcome the problems and challenges of governance.</v>
          </cell>
        </row>
        <row r="100">
          <cell r="C100" t="str">
            <v>Die Betriebszeit soll aufzeigen, wie stark dass das Schutzobjekt genutzt wird. Daraus lassen sich FTE's für Betrieb und Unterhalt ableiten
(5 x 3 + 3 -&gt; 1 Person; 
5 x 10 -&gt; 2 Personen; 
6 x 14 -&gt; 4 Personen; 
7 x 24 -&gt; 6 Personen)</v>
          </cell>
          <cell r="E100" t="str">
            <v>La durée de fonctionnement est de montrer comment fortement que l'objet protégé est utilisé. D'où la boîte de FTE pour le fonctionnement et l'entretien dérivé
(5 x 3 + 3 -&gt; 1 personne, 
5 x 10 -&gt; 2 personnes, 
6 x 14 -&gt; 4 personnes, 
7 x 24 -&gt; 6 personnes</v>
          </cell>
          <cell r="G100" t="str">
            <v>Il tempo di funzionamento è di mostrare come forza che viene utilizzato l'oggetto protetto. Quindi può di FTE per il funzionamento e la manutenzione derivato 
(5 x 3 + 3 -&gt; 1 persona, 
5 x 10 -&gt; 2 persone, 
6 x 14 -&gt; 4 persone, 
7 x 24 -&gt; 6 persone)</v>
          </cell>
          <cell r="I100" t="str">
            <v>The operating time is to show how strongly that the protected object is used. Hence FTE's can for operation and maintenance derived 
(5 x 3 + 3 -&gt; 1 person, 
5 x 10 -&gt; 2 people, 
6 x 14 -&gt; 4 people; 
7 x 24 -&gt; 6 people)</v>
          </cell>
        </row>
        <row r="101">
          <cell r="C101" t="str">
            <v>Die Verfügbarkeitsklasse steht im direkten Zusammenhang mit der Betriebszeit. Für die Kontrolle der Einhaltung kann nur das Betriebszeitenfenster genutzt werden.</v>
          </cell>
          <cell r="E101" t="str">
            <v>La disponibilité de classe est directement liée à la durée de fonctionnement. Pour la vérification du respect que la fenêtre de temps de fonctionnement peut être utilisé.</v>
          </cell>
          <cell r="G101" t="str">
            <v>La disponibilità di classe è direttamente correlata al tempo di funzionamento. Per la verifica della conformità con la sola finestra di tempo di funzionamento può essere utilizzato.</v>
          </cell>
          <cell r="I101" t="str">
            <v>The availability of class is directly related to the operation time. For the verification of compliance with only the operating time window can be used.</v>
          </cell>
        </row>
        <row r="102">
          <cell r="C102" t="str">
            <v>Es ist die BCM Sicht für die Beurteilung zu betrachten. Der Startpunkt der Berechnung ist aber erst ab Start Betriebszeit möglich (z.B. 5 x 3 + 3 -&gt; 09:00-12:00 und 13:30-16:30 und &lt;6 h, Totalausfall am Samstag mittag: Erwarteter wiederanlauf am folgenden</v>
          </cell>
          <cell r="E102" t="str">
            <v xml:space="preserve">Il est de considérer le point de vue de la BCM pour l'évaluation. Le point de calcul, mais seulement de temps d'exploitation de départ possible (de par exemple 5 x 3 + 3 départ -&gt; 09: 00-12: 00 et 13: 30-16: 30 et &lt;6 h, échec total, le samedi après-midi: </v>
          </cell>
          <cell r="G102" t="str">
            <v>È da considerare la vista BCM per la valutazione. Il punto di partenza del calcolo, ma solo dal tempo di funzionamento inizio possibile (ad esempio, 5 x 3 + 3 -&gt; 09: 00-12: 00 e 13: 30-16: 30 e &lt;6 ore, totale fallimento nel pomeriggio di Sabato: atteso re</v>
          </cell>
          <cell r="I102" t="str">
            <v>It is to consider the BCM view for the evaluation. The starting point of the calculation but only from start operating time possible (eg 5 x 3 + 3 -&gt; 09: 00-12: 00 and 13: 30-16: 30 and &lt;6 h, total failure on Saturday afternoon: Expected recovery on the f</v>
          </cell>
        </row>
        <row r="103">
          <cell r="C103" t="str">
            <v>Benötigt das Schutzobjekt eine Verbindung zu Netzen des VBS?
Werden Netzwerkdienste ausserhalb dieses Schutzobjektes verwendet?</v>
          </cell>
          <cell r="E103" t="str">
            <v>Nécessite l'objet protégé se connecte aux réseaux de DDPS? 
Sont des services réseau en dehors de cet objet protégé utilisés?</v>
          </cell>
          <cell r="G103" t="str">
            <v>Richiede l'oggetto protetto si collega a reti di DDPS? 
Sono servizi di rete di fuori di questo oggetto protetto usati?</v>
          </cell>
          <cell r="I103" t="str">
            <v>Requires the protected object connects to networks of DDPS? 
Are network services outside this protected object used?</v>
          </cell>
        </row>
        <row r="104">
          <cell r="C104" t="str">
            <v>Benötigt das Schutzobjekt eine Verbindung zu Netzen des Bundes?</v>
          </cell>
          <cell r="E104" t="str">
            <v>Nécessite l'objet protégé se connecte aux réseaux de l'alliance?</v>
          </cell>
          <cell r="G104" t="str">
            <v>Richiede l'oggetto protetto si collega alle reti del patto?</v>
          </cell>
          <cell r="I104" t="str">
            <v>Requires the protected object connects to networks of the covenant?</v>
          </cell>
        </row>
        <row r="105">
          <cell r="C105" t="str">
            <v>Benötigt das Schutzobjekt eine Verbindung zu Netzen der Kantonen oder Gemeinden?</v>
          </cell>
          <cell r="E105" t="str">
            <v>Nécessite l'objet protégé se connecte aux réseaux les cantons ou les communautés?</v>
          </cell>
          <cell r="G105" t="str">
            <v>Richiede l'oggetto protetto connette alle reti dei Cantoni o comunità?</v>
          </cell>
          <cell r="I105" t="str">
            <v>Requires the protected object connects to networks the cantons or communities?</v>
          </cell>
        </row>
        <row r="106">
          <cell r="C106" t="str">
            <v>Benötigt das Schutzobjekt eine Verbindung zu Netzen einer Drittfirma?</v>
          </cell>
          <cell r="E106" t="str">
            <v>Nécessite l'objet protégé se connecte aux réseaux d'une entreprise tierce?</v>
          </cell>
          <cell r="G106" t="str">
            <v>Richiede l'oggetto protetto connette a reti di una società di terze parti?</v>
          </cell>
          <cell r="I106" t="str">
            <v>Requires the protected object connects to networks of a third party company?</v>
          </cell>
        </row>
        <row r="107">
          <cell r="C107" t="str">
            <v>Wird eine Verbindung in ein Netz im Ausland benötigt?
Muss ein Schutzobjekt im Ausland eingesetzt werden können und wird dabei eine Verbindung in die Schweiz benötigt?</v>
          </cell>
          <cell r="E107" t="str">
            <v>Si une connexion est nécessaire dans un réseau à l'étranger? 
Si un objet protégé à l'étranger peut être utilisé et utilise un lien vers la Suisse?</v>
          </cell>
          <cell r="G107" t="str">
            <v>Se è necessaria una connessione a una rete all'estero? 
Se un oggetto protetto all'estero può essere usato e sta usando un collegamento in Svizzera?</v>
          </cell>
          <cell r="I107" t="str">
            <v>If a connection is required in a network abroad? 
If a protected object abroad can be used and is using a link into Switzerland?</v>
          </cell>
        </row>
        <row r="108">
          <cell r="C108" t="str">
            <v xml:space="preserve">Wird eine Internetanbindung für das Schutzobjekt benötigt?
Dies ist zum Beispiel auch der Fall, wenn ein Schutzobjekt über eine RAS Verbindung funktionieren muss. </v>
          </cell>
          <cell r="E108" t="str">
            <v>Si une connexion Internet pour l'objet protégé nécessaire? 
C'est par exemple le cas quand un objet protégé par une connexion à distance doit fonctionner.</v>
          </cell>
          <cell r="G108" t="str">
            <v>Se necessaria una connessione a Internet per l'oggetto protetto? 
Questo è per esempio il caso in cui un oggetto protetto tramite una connessione remota deve funzionare.</v>
          </cell>
          <cell r="I108" t="str">
            <v>If an Internet connection for the protected object required? 
This is for example the case when a protected object through a remote connection must be working.</v>
          </cell>
        </row>
        <row r="109">
          <cell r="C109" t="str">
            <v>Ja ist auszuwählen wenn eine Drittfirma für die Entwicklung oder Anpassung/Beratung oder Unterhalt eingesetzt werden soll oder kann.</v>
          </cell>
          <cell r="E109" t="str">
            <v>Oui est sélectionné quand une société tierce pour le développement ou l'adaptation / conseils ou d'entretien doit être utilisé ou peut.</v>
          </cell>
          <cell r="G109" t="str">
            <v>Sì è selezionato quando una società di terze parti per lo sviluppo o l'adattamento / consulenza o manutenzione deve essere utilizzato o può.</v>
          </cell>
          <cell r="I109" t="str">
            <v>Yes is selected when a third party company for the development or adaptation / advice or maintenance is to be used or can.</v>
          </cell>
        </row>
        <row r="112">
          <cell r="C112" t="str">
            <v>Schritt 3 Konzeptphase Massnahmen und Anforderungen übernehmen ISP K</v>
          </cell>
          <cell r="E112" t="str">
            <v>Étape 3 concepts mesures et les exigences de phase supposent ISP K</v>
          </cell>
          <cell r="G112" t="str">
            <v>Fase 3 concept misure di fase e requisiti assumono ISP K</v>
          </cell>
          <cell r="I112" t="str">
            <v>Step 3 concept phase measures and requirements assume ISP K</v>
          </cell>
        </row>
        <row r="113">
          <cell r="C113" t="str">
            <v>Die IOS hat die Schutzobjektnummer definiert:</v>
          </cell>
          <cell r="E113" t="str">
            <v>L'PIO a défini le nombre d'objet protégé:</v>
          </cell>
          <cell r="G113" t="str">
            <v>L'PIO ha definito il numero oggetto protetto:</v>
          </cell>
          <cell r="I113" t="str">
            <v>The IOS has defined the protected object number:</v>
          </cell>
        </row>
        <row r="114">
          <cell r="C114" t="str">
            <v>Im Ritter ISP K sind die Schutzobjekte auszuwählen, die Auswirkungen auf die Anforderungen haben können.</v>
          </cell>
          <cell r="E114" t="str">
            <v>Le Journal ISP K la protection des objets sont sélectionnés, peut avoir un impact sur les exigences.</v>
          </cell>
          <cell r="G114" t="str">
            <v>Il Journal ISP K la protezione sono selezionati oggetti, può avere un impatto sui requisiti.</v>
          </cell>
          <cell r="I114" t="str">
            <v>In Sheet ISP K the protection objects are selected, can have an impact on the requirements.</v>
          </cell>
        </row>
        <row r="115">
          <cell r="C115" t="str">
            <v>Dabei ist es möglich, dass zusätzliche Anforderungen aus den ausgewählten Schutzobjekten dazu kommen.</v>
          </cell>
          <cell r="E115" t="str">
            <v>Il est possible que des exigences supplémentaires en provenance des objets protégés sélectionnés sont ajoutés.</v>
          </cell>
          <cell r="G115" t="str">
            <v>È possibile che si aggiungono ulteriori requisiti dagli oggetti protetti selezionati.</v>
          </cell>
          <cell r="I115" t="str">
            <v>It is possible that additional requirements from the selected protected objects are added.</v>
          </cell>
        </row>
        <row r="116">
          <cell r="C116" t="str">
            <v>Nicht klassifiziert</v>
          </cell>
          <cell r="E116" t="str">
            <v>Non classés</v>
          </cell>
          <cell r="G116" t="str">
            <v>Non classificati</v>
          </cell>
          <cell r="I116" t="str">
            <v>unclassified</v>
          </cell>
        </row>
        <row r="117">
          <cell r="C117" t="str">
            <v>INTERN</v>
          </cell>
          <cell r="E117" t="str">
            <v>INTERNE</v>
          </cell>
          <cell r="G117" t="str">
            <v>INTERNO</v>
          </cell>
          <cell r="I117" t="str">
            <v>INTERNAL</v>
          </cell>
        </row>
        <row r="118">
          <cell r="C118" t="str">
            <v>VERTRAULICH</v>
          </cell>
          <cell r="E118" t="str">
            <v>CONFIDENTIEL</v>
          </cell>
          <cell r="G118" t="str">
            <v>CONFIDENZIALE</v>
          </cell>
          <cell r="I118" t="str">
            <v>CONVIDENTIAL</v>
          </cell>
        </row>
        <row r="119">
          <cell r="C119" t="str">
            <v>GEHEIM</v>
          </cell>
          <cell r="E119" t="str">
            <v>SECRET</v>
          </cell>
          <cell r="G119" t="str">
            <v>SEGRETO</v>
          </cell>
          <cell r="I119" t="str">
            <v>SECRET</v>
          </cell>
        </row>
        <row r="120">
          <cell r="C120" t="str">
            <v>Keine Personendaten</v>
          </cell>
          <cell r="E120" t="str">
            <v>Aucune donnée personnelle</v>
          </cell>
          <cell r="G120" t="str">
            <v>Nessun dato personale</v>
          </cell>
          <cell r="I120" t="str">
            <v>No personal data</v>
          </cell>
        </row>
        <row r="121">
          <cell r="C121" t="str">
            <v>Personendaten</v>
          </cell>
          <cell r="E121" t="str">
            <v>données personnelles</v>
          </cell>
          <cell r="G121" t="str">
            <v>dati personali</v>
          </cell>
          <cell r="I121" t="str">
            <v>Personal data</v>
          </cell>
        </row>
        <row r="122">
          <cell r="C122" t="str">
            <v>besonders schützenswerte Personendaten</v>
          </cell>
          <cell r="E122" t="str">
            <v>données personnelles particulièrement sensibles</v>
          </cell>
          <cell r="G122" t="str">
            <v>dati personali particolarmente sensibili</v>
          </cell>
          <cell r="I122" t="str">
            <v>particularly sensitive personal data</v>
          </cell>
        </row>
        <row r="123">
          <cell r="C123" t="str">
            <v>Persönlichkeitsprofil</v>
          </cell>
          <cell r="E123" t="str">
            <v>profil de personnalité</v>
          </cell>
          <cell r="G123" t="str">
            <v>profilo di personalità</v>
          </cell>
          <cell r="I123" t="str">
            <v>personality profile</v>
          </cell>
        </row>
        <row r="124">
          <cell r="C124" t="str">
            <v>Gefährdung Leib und Leben</v>
          </cell>
          <cell r="E124" t="str">
            <v>Vie des risques et membre</v>
          </cell>
          <cell r="G124" t="str">
            <v>Rischio la vita e l'incolumità fisica</v>
          </cell>
          <cell r="I124" t="str">
            <v>Risk life and limb</v>
          </cell>
        </row>
        <row r="125">
          <cell r="C125" t="str">
            <v>5 x 3 + 3</v>
          </cell>
          <cell r="E125" t="str">
            <v>5 x 3 + 3</v>
          </cell>
          <cell r="G125" t="str">
            <v>5 x 3 + 3</v>
          </cell>
          <cell r="I125" t="str">
            <v>5 x 3 + 3</v>
          </cell>
        </row>
        <row r="126">
          <cell r="C126" t="str">
            <v>5 x 10</v>
          </cell>
          <cell r="E126" t="str">
            <v>5 x 10</v>
          </cell>
          <cell r="G126" t="str">
            <v>5 x 10</v>
          </cell>
          <cell r="I126" t="str">
            <v>5 x 10</v>
          </cell>
        </row>
        <row r="127">
          <cell r="C127" t="str">
            <v>6 x 14</v>
          </cell>
          <cell r="E127" t="str">
            <v>6 x 14</v>
          </cell>
          <cell r="G127" t="str">
            <v>6 x 14</v>
          </cell>
          <cell r="I127" t="str">
            <v>6 x 14</v>
          </cell>
        </row>
        <row r="128">
          <cell r="C128" t="str">
            <v>7 x 24</v>
          </cell>
          <cell r="E128" t="str">
            <v>7 x 24</v>
          </cell>
          <cell r="G128" t="str">
            <v>7 x 24</v>
          </cell>
          <cell r="I128" t="str">
            <v>7 x 24</v>
          </cell>
        </row>
        <row r="129">
          <cell r="C129" t="str">
            <v>0 (95%)</v>
          </cell>
          <cell r="E129" t="str">
            <v>0 (95%)</v>
          </cell>
          <cell r="G129" t="str">
            <v>0 (95%)</v>
          </cell>
          <cell r="I129" t="str">
            <v>0 (95%)</v>
          </cell>
        </row>
        <row r="130">
          <cell r="C130" t="str">
            <v>1 (99%)</v>
          </cell>
          <cell r="E130" t="str">
            <v>1 (99%)</v>
          </cell>
          <cell r="G130" t="str">
            <v>1 (99%)</v>
          </cell>
          <cell r="I130" t="str">
            <v>1 (99%)</v>
          </cell>
        </row>
        <row r="131">
          <cell r="C131" t="str">
            <v>2 (99.9%)</v>
          </cell>
          <cell r="E131" t="str">
            <v>2 (99.9%)</v>
          </cell>
          <cell r="G131" t="str">
            <v>2 (99.9%)</v>
          </cell>
          <cell r="I131" t="str">
            <v>2 (99.9%)</v>
          </cell>
        </row>
        <row r="132">
          <cell r="C132" t="str">
            <v>3 (99.99%)</v>
          </cell>
          <cell r="E132" t="str">
            <v>3 (99.99%)</v>
          </cell>
          <cell r="G132" t="str">
            <v>3 (99.99%)</v>
          </cell>
          <cell r="I132" t="str">
            <v>3 (99.99%)</v>
          </cell>
        </row>
        <row r="133">
          <cell r="C133" t="str">
            <v>4 (99.999%)</v>
          </cell>
          <cell r="E133" t="str">
            <v>4 (99.999%)</v>
          </cell>
          <cell r="G133" t="str">
            <v>4 (99.999%)</v>
          </cell>
          <cell r="I133" t="str">
            <v>4 (99.999%)</v>
          </cell>
        </row>
        <row r="134">
          <cell r="C134" t="str">
            <v>5 (100%)</v>
          </cell>
          <cell r="E134" t="str">
            <v>5 (100%)</v>
          </cell>
          <cell r="G134" t="str">
            <v>5 (100%)</v>
          </cell>
          <cell r="I134" t="str">
            <v>5 (100%)</v>
          </cell>
        </row>
        <row r="135">
          <cell r="C135" t="str">
            <v>&gt; 500h</v>
          </cell>
          <cell r="E135" t="str">
            <v>&gt; 500h</v>
          </cell>
          <cell r="G135" t="str">
            <v>&gt; 500h</v>
          </cell>
          <cell r="I135" t="str">
            <v>&gt; 500h</v>
          </cell>
        </row>
        <row r="136">
          <cell r="C136" t="str">
            <v>max.500h</v>
          </cell>
          <cell r="E136" t="str">
            <v>max.500h</v>
          </cell>
          <cell r="G136" t="str">
            <v>max.500h</v>
          </cell>
          <cell r="I136" t="str">
            <v>max.500h</v>
          </cell>
        </row>
        <row r="137">
          <cell r="C137" t="str">
            <v>max.192h</v>
          </cell>
          <cell r="E137" t="str">
            <v>max.192h</v>
          </cell>
          <cell r="G137" t="str">
            <v>max.192h</v>
          </cell>
          <cell r="I137" t="str">
            <v>max.192h</v>
          </cell>
        </row>
        <row r="138">
          <cell r="C138" t="str">
            <v>max.96h</v>
          </cell>
          <cell r="E138" t="str">
            <v>max.96h</v>
          </cell>
          <cell r="G138" t="str">
            <v>max.96h</v>
          </cell>
          <cell r="I138" t="str">
            <v>max.96h</v>
          </cell>
        </row>
        <row r="139">
          <cell r="C139" t="str">
            <v>max.24h</v>
          </cell>
          <cell r="E139" t="str">
            <v>max.24h</v>
          </cell>
          <cell r="G139" t="str">
            <v>max.24h</v>
          </cell>
          <cell r="I139" t="str">
            <v>max.24h</v>
          </cell>
        </row>
        <row r="140">
          <cell r="C140" t="str">
            <v>max.6h</v>
          </cell>
          <cell r="E140" t="str">
            <v>max.6h</v>
          </cell>
          <cell r="G140" t="str">
            <v>max.6h</v>
          </cell>
          <cell r="I140" t="str">
            <v>max.6h</v>
          </cell>
        </row>
      </sheetData>
      <sheetData sheetId="9" refreshError="1"/>
      <sheetData sheetId="10" refreshError="1"/>
      <sheetData sheetId="11" refreshError="1"/>
      <sheetData sheetId="12">
        <row r="73">
          <cell r="H73">
            <v>1</v>
          </cell>
        </row>
      </sheetData>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Einstufung"/>
      <sheetName val="Mögliche Auswirkungen"/>
      <sheetName val="Minimale Sicherheitsanf."/>
    </sheetNames>
    <sheetDataSet>
      <sheetData sheetId="0">
        <row r="7">
          <cell r="G7" t="str">
            <v xml:space="preserve"> -</v>
          </cell>
        </row>
        <row r="8">
          <cell r="G8" t="str">
            <v>INTERN</v>
          </cell>
        </row>
        <row r="9">
          <cell r="G9" t="str">
            <v>VERTRAULICH</v>
          </cell>
        </row>
        <row r="10">
          <cell r="G10" t="str">
            <v>GEHEIM</v>
          </cell>
        </row>
      </sheetData>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79C14-F919-49E1-9911-3461B0418866}">
  <dimension ref="A2:D26"/>
  <sheetViews>
    <sheetView zoomScaleNormal="100" workbookViewId="0">
      <selection activeCell="E8" sqref="E8"/>
    </sheetView>
  </sheetViews>
  <sheetFormatPr baseColWidth="10" defaultRowHeight="12.75" x14ac:dyDescent="0.2"/>
  <cols>
    <col min="2" max="2" width="21.85546875" customWidth="1"/>
    <col min="3" max="3" width="56.85546875" customWidth="1"/>
    <col min="4" max="4" width="123.85546875" style="18" customWidth="1"/>
  </cols>
  <sheetData>
    <row r="2" spans="1:4" ht="60" customHeight="1" x14ac:dyDescent="0.2"/>
    <row r="4" spans="1:4" ht="15" x14ac:dyDescent="0.2">
      <c r="B4" s="94" t="s">
        <v>0</v>
      </c>
      <c r="C4" s="95"/>
      <c r="D4" s="95"/>
    </row>
    <row r="5" spans="1:4" ht="117" customHeight="1" x14ac:dyDescent="0.2">
      <c r="B5" s="27" t="s">
        <v>1</v>
      </c>
      <c r="C5" s="26" t="s">
        <v>204</v>
      </c>
      <c r="D5" s="28" t="s">
        <v>2</v>
      </c>
    </row>
    <row r="6" spans="1:4" ht="205.5" customHeight="1" x14ac:dyDescent="0.2">
      <c r="B6" s="27" t="s">
        <v>3</v>
      </c>
      <c r="C6" s="26" t="s">
        <v>205</v>
      </c>
      <c r="D6" s="26"/>
    </row>
    <row r="7" spans="1:4" ht="158.25" customHeight="1" x14ac:dyDescent="0.2">
      <c r="B7" s="27" t="s">
        <v>4</v>
      </c>
      <c r="C7" s="26" t="s">
        <v>5</v>
      </c>
      <c r="D7" s="26"/>
    </row>
    <row r="8" spans="1:4" ht="174" customHeight="1" x14ac:dyDescent="0.2">
      <c r="B8" s="27" t="s">
        <v>6</v>
      </c>
      <c r="C8" s="26" t="s">
        <v>7</v>
      </c>
      <c r="D8" s="26"/>
    </row>
    <row r="9" spans="1:4" ht="178.5" customHeight="1" x14ac:dyDescent="0.2">
      <c r="B9" s="27" t="s">
        <v>8</v>
      </c>
      <c r="C9" s="26" t="s">
        <v>9</v>
      </c>
      <c r="D9" s="26"/>
    </row>
    <row r="10" spans="1:4" ht="256.5" customHeight="1" x14ac:dyDescent="0.2">
      <c r="B10" s="27" t="s">
        <v>10</v>
      </c>
      <c r="C10" s="26" t="s">
        <v>206</v>
      </c>
      <c r="D10" s="22"/>
    </row>
    <row r="11" spans="1:4" x14ac:dyDescent="0.2">
      <c r="B11" s="17"/>
      <c r="C11" s="17"/>
      <c r="D11" s="22"/>
    </row>
    <row r="12" spans="1:4" x14ac:dyDescent="0.2">
      <c r="B12" s="17"/>
      <c r="C12" s="17"/>
      <c r="D12" s="22"/>
    </row>
    <row r="13" spans="1:4" x14ac:dyDescent="0.2">
      <c r="B13" s="17"/>
      <c r="C13" s="17"/>
      <c r="D13" s="22"/>
    </row>
    <row r="14" spans="1:4" x14ac:dyDescent="0.2">
      <c r="A14" s="3"/>
      <c r="B14" s="3"/>
    </row>
    <row r="15" spans="1:4" x14ac:dyDescent="0.2">
      <c r="B15" s="3"/>
    </row>
    <row r="16" spans="1:4" x14ac:dyDescent="0.2">
      <c r="B16" s="3"/>
    </row>
    <row r="17" spans="2:2" x14ac:dyDescent="0.2">
      <c r="B17" s="3"/>
    </row>
    <row r="18" spans="2:2" x14ac:dyDescent="0.2">
      <c r="B18" s="3"/>
    </row>
    <row r="19" spans="2:2" x14ac:dyDescent="0.2">
      <c r="B19" s="3"/>
    </row>
    <row r="20" spans="2:2" x14ac:dyDescent="0.2">
      <c r="B20" s="3"/>
    </row>
    <row r="21" spans="2:2" x14ac:dyDescent="0.2">
      <c r="B21" s="3"/>
    </row>
    <row r="22" spans="2:2" x14ac:dyDescent="0.2">
      <c r="B22" s="3"/>
    </row>
    <row r="23" spans="2:2" x14ac:dyDescent="0.2">
      <c r="B23" s="3"/>
    </row>
    <row r="24" spans="2:2" ht="10.5" customHeight="1" x14ac:dyDescent="0.2">
      <c r="B24" s="3"/>
    </row>
    <row r="25" spans="2:2" hidden="1" x14ac:dyDescent="0.2"/>
    <row r="26" spans="2:2" x14ac:dyDescent="0.2">
      <c r="B26" s="3"/>
    </row>
  </sheetData>
  <mergeCells count="1">
    <mergeCell ref="B4:D4"/>
  </mergeCells>
  <pageMargins left="0.7" right="0.7" top="0.78740157499999996" bottom="0.78740157499999996" header="0.3" footer="0.3"/>
  <pageSetup paperSize="9" scale="3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AB76C-855F-490A-BEC4-D6840EC1A8F4}">
  <sheetPr>
    <pageSetUpPr fitToPage="1"/>
  </sheetPr>
  <dimension ref="B1:G47"/>
  <sheetViews>
    <sheetView tabSelected="1" zoomScaleNormal="100" zoomScaleSheetLayoutView="80" workbookViewId="0">
      <selection activeCell="G5" sqref="G5"/>
    </sheetView>
  </sheetViews>
  <sheetFormatPr baseColWidth="10" defaultColWidth="11.42578125" defaultRowHeight="12.75" x14ac:dyDescent="0.2"/>
  <cols>
    <col min="1" max="1" width="11.42578125" customWidth="1"/>
    <col min="2" max="2" width="39.5703125" customWidth="1"/>
    <col min="3" max="3" width="18.140625" customWidth="1"/>
    <col min="4" max="4" width="25.140625" customWidth="1"/>
    <col min="5" max="5" width="21.5703125" customWidth="1"/>
    <col min="6" max="6" width="25.85546875" customWidth="1"/>
    <col min="7" max="7" width="29.140625" style="29" customWidth="1"/>
  </cols>
  <sheetData>
    <row r="1" spans="2:7" ht="51.95" customHeight="1" x14ac:dyDescent="0.2">
      <c r="B1" s="101"/>
      <c r="C1" s="11"/>
      <c r="D1" s="15"/>
      <c r="E1" s="104" t="str">
        <f>IF(ISBLANK(D8),"",D8)</f>
        <v/>
      </c>
      <c r="F1" s="104"/>
      <c r="G1" s="54"/>
    </row>
    <row r="2" spans="2:7" ht="22.35" customHeight="1" x14ac:dyDescent="0.2">
      <c r="B2" s="101"/>
      <c r="C2" s="11"/>
      <c r="D2" s="15"/>
      <c r="E2" s="104" t="str">
        <f>IF(ISBLANK(D9),"",D9)</f>
        <v/>
      </c>
      <c r="F2" s="104"/>
      <c r="G2" s="54"/>
    </row>
    <row r="3" spans="2:7" ht="18.75" customHeight="1" x14ac:dyDescent="0.2">
      <c r="B3" s="30" t="str">
        <f>IF(ISBLANK(D6),"",D6)</f>
        <v>Nom de l’objet à protéger</v>
      </c>
      <c r="C3" s="10"/>
      <c r="D3" s="14" t="s">
        <v>11</v>
      </c>
      <c r="E3" s="12"/>
      <c r="F3" s="30" t="str">
        <f>'1. Page de garde'!D10</f>
        <v>Non classifié</v>
      </c>
    </row>
    <row r="4" spans="2:7" ht="12" customHeight="1" x14ac:dyDescent="0.2">
      <c r="B4" s="102"/>
      <c r="C4" s="102"/>
      <c r="D4" s="103"/>
      <c r="E4" s="103"/>
      <c r="F4" s="103"/>
    </row>
    <row r="5" spans="2:7" ht="52.5" customHeight="1" x14ac:dyDescent="0.2">
      <c r="B5" s="100" t="s">
        <v>12</v>
      </c>
      <c r="C5" s="100"/>
      <c r="D5" s="100"/>
      <c r="E5" s="100"/>
      <c r="F5" s="100"/>
    </row>
    <row r="6" spans="2:7" s="3" customFormat="1" ht="15" x14ac:dyDescent="0.2">
      <c r="B6" s="96" t="s">
        <v>13</v>
      </c>
      <c r="C6" s="97"/>
      <c r="D6" s="98" t="s">
        <v>196</v>
      </c>
      <c r="E6" s="98"/>
      <c r="F6" s="98"/>
      <c r="G6" s="23"/>
    </row>
    <row r="7" spans="2:7" s="3" customFormat="1" ht="15" x14ac:dyDescent="0.2">
      <c r="B7" s="96" t="s">
        <v>14</v>
      </c>
      <c r="C7" s="97"/>
      <c r="D7" s="98" t="s">
        <v>15</v>
      </c>
      <c r="E7" s="98"/>
      <c r="F7" s="98"/>
      <c r="G7" s="23"/>
    </row>
    <row r="8" spans="2:7" s="3" customFormat="1" ht="25.5" customHeight="1" x14ac:dyDescent="0.2">
      <c r="B8" s="96" t="s">
        <v>16</v>
      </c>
      <c r="C8" s="97"/>
      <c r="D8" s="98"/>
      <c r="E8" s="98"/>
      <c r="F8" s="98"/>
      <c r="G8" s="23"/>
    </row>
    <row r="9" spans="2:7" s="3" customFormat="1" ht="15" x14ac:dyDescent="0.2">
      <c r="B9" s="96" t="s">
        <v>17</v>
      </c>
      <c r="C9" s="97"/>
      <c r="D9" s="98"/>
      <c r="E9" s="98"/>
      <c r="F9" s="98"/>
      <c r="G9" s="23"/>
    </row>
    <row r="10" spans="2:7" s="3" customFormat="1" ht="15" x14ac:dyDescent="0.2">
      <c r="B10" s="96" t="s">
        <v>18</v>
      </c>
      <c r="C10" s="97"/>
      <c r="D10" s="99" t="s">
        <v>201</v>
      </c>
      <c r="E10" s="99"/>
      <c r="F10" s="99"/>
      <c r="G10" s="23"/>
    </row>
    <row r="11" spans="2:7" s="3" customFormat="1" ht="75" customHeight="1" x14ac:dyDescent="0.2">
      <c r="B11" s="96" t="s">
        <v>19</v>
      </c>
      <c r="C11" s="97"/>
      <c r="D11" s="105"/>
      <c r="E11" s="106"/>
      <c r="F11" s="107"/>
      <c r="G11" s="23"/>
    </row>
    <row r="12" spans="2:7" ht="73.900000000000006" customHeight="1" x14ac:dyDescent="0.2">
      <c r="B12" s="96" t="s">
        <v>20</v>
      </c>
      <c r="C12" s="97"/>
      <c r="D12" s="108" t="s">
        <v>21</v>
      </c>
      <c r="E12" s="116"/>
      <c r="F12" s="117"/>
      <c r="G12" s="23"/>
    </row>
    <row r="13" spans="2:7" ht="108.6" customHeight="1" x14ac:dyDescent="0.2">
      <c r="B13" s="96" t="s">
        <v>22</v>
      </c>
      <c r="C13" s="97"/>
      <c r="D13" s="108" t="s">
        <v>23</v>
      </c>
      <c r="E13" s="109"/>
      <c r="F13" s="110"/>
      <c r="G13" s="23"/>
    </row>
    <row r="14" spans="2:7" ht="28.15" customHeight="1" x14ac:dyDescent="0.2">
      <c r="B14" s="111" t="s">
        <v>219</v>
      </c>
      <c r="C14" s="112"/>
      <c r="D14" s="113" t="s">
        <v>24</v>
      </c>
      <c r="E14" s="114"/>
      <c r="F14" s="115"/>
      <c r="G14" s="23"/>
    </row>
    <row r="15" spans="2:7" ht="19.5" customHeight="1" x14ac:dyDescent="0.2">
      <c r="B15" s="111" t="s">
        <v>25</v>
      </c>
      <c r="C15" s="112"/>
      <c r="D15" s="113" t="s">
        <v>26</v>
      </c>
      <c r="E15" s="114"/>
      <c r="F15" s="115"/>
      <c r="G15" s="23"/>
    </row>
    <row r="16" spans="2:7" ht="19.5" customHeight="1" x14ac:dyDescent="0.2">
      <c r="B16" s="111" t="s">
        <v>27</v>
      </c>
      <c r="C16" s="112"/>
      <c r="D16" s="113" t="s">
        <v>28</v>
      </c>
      <c r="E16" s="114"/>
      <c r="F16" s="115"/>
      <c r="G16" s="23"/>
    </row>
    <row r="17" spans="2:7" ht="69.599999999999994" customHeight="1" x14ac:dyDescent="0.2">
      <c r="B17" s="111" t="s">
        <v>29</v>
      </c>
      <c r="C17" s="112"/>
      <c r="D17" s="108"/>
      <c r="E17" s="109"/>
      <c r="F17" s="110"/>
      <c r="G17" s="23"/>
    </row>
    <row r="18" spans="2:7" ht="54.6" customHeight="1" x14ac:dyDescent="0.2">
      <c r="B18" s="96" t="s">
        <v>30</v>
      </c>
      <c r="C18" s="97"/>
      <c r="D18" s="108" t="s">
        <v>31</v>
      </c>
      <c r="E18" s="109"/>
      <c r="F18" s="110"/>
      <c r="G18" s="23"/>
    </row>
    <row r="19" spans="2:7" ht="15" x14ac:dyDescent="0.2">
      <c r="B19" s="124"/>
      <c r="C19" s="124"/>
      <c r="D19" s="124"/>
      <c r="E19" s="124"/>
      <c r="F19" s="124"/>
      <c r="G19" s="23"/>
    </row>
    <row r="20" spans="2:7" ht="14.1" customHeight="1" x14ac:dyDescent="0.2">
      <c r="B20" s="124"/>
      <c r="C20" s="124"/>
      <c r="D20" s="124"/>
      <c r="E20" s="124"/>
      <c r="F20" s="124"/>
      <c r="G20" s="23"/>
    </row>
    <row r="21" spans="2:7" ht="20.100000000000001" customHeight="1" x14ac:dyDescent="0.2">
      <c r="B21" s="125" t="s">
        <v>32</v>
      </c>
      <c r="C21" s="126"/>
      <c r="D21" s="126"/>
      <c r="E21" s="126"/>
      <c r="F21" s="127"/>
      <c r="G21" s="23"/>
    </row>
    <row r="22" spans="2:7" ht="99.6" customHeight="1" x14ac:dyDescent="0.2">
      <c r="B22" s="128" t="s">
        <v>33</v>
      </c>
      <c r="C22" s="129"/>
      <c r="D22" s="129"/>
      <c r="E22" s="129"/>
      <c r="F22" s="130"/>
      <c r="G22" s="23"/>
    </row>
    <row r="23" spans="2:7" ht="16.5" customHeight="1" x14ac:dyDescent="0.2">
      <c r="B23" s="124"/>
      <c r="C23" s="124"/>
      <c r="D23" s="124"/>
      <c r="E23" s="124"/>
      <c r="F23" s="124"/>
      <c r="G23" s="23"/>
    </row>
    <row r="24" spans="2:7" ht="15" x14ac:dyDescent="0.2">
      <c r="B24" s="118" t="s">
        <v>34</v>
      </c>
      <c r="C24" s="119"/>
      <c r="D24" s="119"/>
      <c r="E24" s="119"/>
      <c r="F24" s="120"/>
      <c r="G24" s="23"/>
    </row>
    <row r="25" spans="2:7" ht="69" customHeight="1" x14ac:dyDescent="0.2">
      <c r="B25" s="108" t="s">
        <v>35</v>
      </c>
      <c r="C25" s="109"/>
      <c r="D25" s="109"/>
      <c r="E25" s="109"/>
      <c r="F25" s="110"/>
      <c r="G25" s="23"/>
    </row>
    <row r="27" spans="2:7" ht="298.5" customHeight="1" x14ac:dyDescent="0.2">
      <c r="B27" s="121" t="s">
        <v>36</v>
      </c>
      <c r="C27" s="121"/>
      <c r="D27" s="121"/>
      <c r="E27" s="121"/>
      <c r="F27" s="121"/>
    </row>
    <row r="28" spans="2:7" ht="14.25" customHeight="1" x14ac:dyDescent="0.2">
      <c r="B28" s="122"/>
      <c r="C28" s="122"/>
      <c r="D28" s="123"/>
      <c r="E28" s="123"/>
      <c r="F28" s="123"/>
      <c r="G28" s="23"/>
    </row>
    <row r="29" spans="2:7" hidden="1" x14ac:dyDescent="0.2">
      <c r="B29" s="67" t="s">
        <v>187</v>
      </c>
      <c r="C29" s="18"/>
      <c r="D29" s="18"/>
      <c r="E29" s="18"/>
      <c r="F29" s="18"/>
    </row>
    <row r="30" spans="2:7" hidden="1" x14ac:dyDescent="0.2">
      <c r="B30" s="66" t="s">
        <v>188</v>
      </c>
      <c r="C30" s="18"/>
      <c r="D30" s="18"/>
      <c r="E30" s="18"/>
      <c r="F30" s="18"/>
    </row>
    <row r="31" spans="2:7" hidden="1" x14ac:dyDescent="0.2">
      <c r="B31" s="66" t="s">
        <v>189</v>
      </c>
      <c r="C31" s="18"/>
      <c r="D31" s="18"/>
      <c r="E31" s="18"/>
      <c r="F31" s="18"/>
    </row>
    <row r="32" spans="2:7" hidden="1" x14ac:dyDescent="0.2">
      <c r="B32" s="66" t="s">
        <v>190</v>
      </c>
      <c r="C32" s="18"/>
      <c r="D32" s="18"/>
      <c r="E32" s="18"/>
      <c r="F32" s="18"/>
    </row>
    <row r="33" spans="2:6" hidden="1" x14ac:dyDescent="0.2">
      <c r="B33" s="66" t="s">
        <v>191</v>
      </c>
      <c r="C33" s="18"/>
      <c r="D33" s="18"/>
      <c r="E33" s="18"/>
      <c r="F33" s="18"/>
    </row>
    <row r="34" spans="2:6" hidden="1" x14ac:dyDescent="0.2">
      <c r="B34" s="66" t="s">
        <v>192</v>
      </c>
      <c r="C34" s="18"/>
      <c r="D34" s="18"/>
      <c r="E34" s="18"/>
      <c r="F34" s="18"/>
    </row>
    <row r="35" spans="2:6" hidden="1" x14ac:dyDescent="0.2">
      <c r="B35" s="66" t="s">
        <v>193</v>
      </c>
      <c r="C35" s="18"/>
      <c r="D35" s="18"/>
      <c r="E35" s="18"/>
      <c r="F35" s="18"/>
    </row>
    <row r="36" spans="2:6" hidden="1" x14ac:dyDescent="0.2">
      <c r="B36" s="66" t="s">
        <v>194</v>
      </c>
      <c r="C36" s="18"/>
      <c r="D36" s="18"/>
      <c r="E36" s="18"/>
      <c r="F36" s="18"/>
    </row>
    <row r="37" spans="2:6" hidden="1" x14ac:dyDescent="0.2">
      <c r="B37" s="66" t="s">
        <v>195</v>
      </c>
      <c r="C37" s="18"/>
      <c r="D37" s="18"/>
      <c r="E37" s="18"/>
      <c r="F37" s="18"/>
    </row>
    <row r="38" spans="2:6" x14ac:dyDescent="0.2">
      <c r="B38" s="18"/>
      <c r="C38" s="18"/>
      <c r="D38" s="18"/>
      <c r="E38" s="18"/>
      <c r="F38" s="18"/>
    </row>
    <row r="39" spans="2:6" x14ac:dyDescent="0.2">
      <c r="B39" s="18"/>
      <c r="C39" s="18"/>
      <c r="D39" s="18"/>
      <c r="E39" s="18"/>
      <c r="F39" s="18"/>
    </row>
    <row r="40" spans="2:6" x14ac:dyDescent="0.2">
      <c r="B40" s="18"/>
      <c r="C40" s="18"/>
      <c r="D40" s="18"/>
      <c r="E40" s="18"/>
      <c r="F40" s="18"/>
    </row>
    <row r="41" spans="2:6" x14ac:dyDescent="0.2">
      <c r="B41" s="18"/>
      <c r="C41" s="18"/>
      <c r="D41" s="18"/>
      <c r="E41" s="18"/>
      <c r="F41" s="18"/>
    </row>
    <row r="42" spans="2:6" x14ac:dyDescent="0.2">
      <c r="B42" s="18"/>
      <c r="C42" s="18"/>
      <c r="D42" s="18"/>
      <c r="E42" s="18"/>
      <c r="F42" s="18"/>
    </row>
    <row r="43" spans="2:6" x14ac:dyDescent="0.2">
      <c r="B43" s="18"/>
      <c r="C43" s="18"/>
      <c r="D43" s="18"/>
      <c r="E43" s="18"/>
      <c r="F43" s="18"/>
    </row>
    <row r="44" spans="2:6" x14ac:dyDescent="0.2">
      <c r="B44" s="18"/>
      <c r="C44" s="18"/>
      <c r="D44" s="18"/>
      <c r="E44" s="18"/>
      <c r="F44" s="18"/>
    </row>
    <row r="45" spans="2:6" x14ac:dyDescent="0.2">
      <c r="B45" s="18"/>
      <c r="C45" s="18"/>
      <c r="D45" s="18"/>
      <c r="E45" s="18"/>
      <c r="F45" s="18"/>
    </row>
    <row r="46" spans="2:6" x14ac:dyDescent="0.2">
      <c r="B46" s="18"/>
      <c r="C46" s="18"/>
      <c r="D46" s="18"/>
      <c r="E46" s="18"/>
      <c r="F46" s="18"/>
    </row>
    <row r="47" spans="2:6" x14ac:dyDescent="0.2">
      <c r="B47" s="18"/>
      <c r="C47" s="18"/>
      <c r="D47" s="18"/>
      <c r="E47" s="18"/>
      <c r="F47" s="18"/>
    </row>
  </sheetData>
  <sheetProtection formatCells="0" formatColumns="0" formatRows="0" insertColumns="0" insertRows="0" insertHyperlinks="0" deleteColumns="0" deleteRows="0" selectLockedCells="1" sort="0" autoFilter="0" pivotTables="0"/>
  <mergeCells count="40">
    <mergeCell ref="D17:F17"/>
    <mergeCell ref="B24:F24"/>
    <mergeCell ref="B25:F25"/>
    <mergeCell ref="B27:F27"/>
    <mergeCell ref="B28:F28"/>
    <mergeCell ref="B18:C18"/>
    <mergeCell ref="D18:F18"/>
    <mergeCell ref="B20:F20"/>
    <mergeCell ref="B21:F21"/>
    <mergeCell ref="B23:F23"/>
    <mergeCell ref="B22:F22"/>
    <mergeCell ref="B19:F19"/>
    <mergeCell ref="B17:C17"/>
    <mergeCell ref="B11:C11"/>
    <mergeCell ref="D11:F11"/>
    <mergeCell ref="B13:C13"/>
    <mergeCell ref="D13:F13"/>
    <mergeCell ref="B16:C16"/>
    <mergeCell ref="D16:F16"/>
    <mergeCell ref="B12:C12"/>
    <mergeCell ref="D12:F12"/>
    <mergeCell ref="B14:C14"/>
    <mergeCell ref="D14:F14"/>
    <mergeCell ref="B15:C15"/>
    <mergeCell ref="D15:F15"/>
    <mergeCell ref="B5:F5"/>
    <mergeCell ref="B1:B2"/>
    <mergeCell ref="B4:F4"/>
    <mergeCell ref="E1:F1"/>
    <mergeCell ref="E2:F2"/>
    <mergeCell ref="B9:C9"/>
    <mergeCell ref="D9:F9"/>
    <mergeCell ref="B10:C10"/>
    <mergeCell ref="D10:F10"/>
    <mergeCell ref="B6:C6"/>
    <mergeCell ref="D6:F6"/>
    <mergeCell ref="B7:C7"/>
    <mergeCell ref="D7:F7"/>
    <mergeCell ref="B8:C8"/>
    <mergeCell ref="D8:F8"/>
  </mergeCells>
  <conditionalFormatting sqref="B22">
    <cfRule type="cellIs" dxfId="774" priority="130" operator="equal">
      <formula>"sehr hoher Schutz"</formula>
    </cfRule>
    <cfRule type="cellIs" dxfId="773" priority="131" operator="equal">
      <formula>"hoher Schutz"</formula>
    </cfRule>
    <cfRule type="cellIs" dxfId="772" priority="132" operator="equal">
      <formula>"IT-Grundschutz"</formula>
    </cfRule>
  </conditionalFormatting>
  <conditionalFormatting sqref="D11:D14">
    <cfRule type="cellIs" dxfId="771" priority="7" stopIfTrue="1" operator="equal">
      <formula>"Spezielle Anforderungen"</formula>
    </cfRule>
    <cfRule type="cellIs" dxfId="770" priority="8" stopIfTrue="1" operator="equal">
      <formula>"Keine speziellen Anforderungen"</formula>
    </cfRule>
  </conditionalFormatting>
  <conditionalFormatting sqref="D12">
    <cfRule type="cellIs" dxfId="769" priority="121" stopIfTrue="1" operator="equal">
      <formula>"Spezielle Anforderungen"</formula>
    </cfRule>
    <cfRule type="cellIs" dxfId="768" priority="122" stopIfTrue="1" operator="equal">
      <formula>"Keine speziellen Anforderungen"</formula>
    </cfRule>
  </conditionalFormatting>
  <conditionalFormatting sqref="D14:D17">
    <cfRule type="cellIs" dxfId="767" priority="3" stopIfTrue="1" operator="equal">
      <formula>"Spezielle Anforderungen"</formula>
    </cfRule>
    <cfRule type="cellIs" dxfId="766" priority="4" stopIfTrue="1" operator="equal">
      <formula>"Keine speziellen Anforderungen"</formula>
    </cfRule>
  </conditionalFormatting>
  <conditionalFormatting sqref="D15">
    <cfRule type="cellIs" dxfId="765" priority="1" stopIfTrue="1" operator="equal">
      <formula>"Spezielle Anforderungen"</formula>
    </cfRule>
    <cfRule type="cellIs" dxfId="764" priority="2" stopIfTrue="1" operator="equal">
      <formula>"Keine speziellen Anforderungen"</formula>
    </cfRule>
  </conditionalFormatting>
  <conditionalFormatting sqref="D16:D18">
    <cfRule type="cellIs" dxfId="763" priority="11" stopIfTrue="1" operator="equal">
      <formula>"Spezielle Anforderungen"</formula>
    </cfRule>
    <cfRule type="cellIs" dxfId="762" priority="12" stopIfTrue="1" operator="equal">
      <formula>"Keine speziellen Anforderungen"</formula>
    </cfRule>
  </conditionalFormatting>
  <dataValidations count="3">
    <dataValidation type="list" allowBlank="1" showInputMessage="1" showErrorMessage="1" sqref="D10:F10" xr:uid="{FB756F82-86AC-4A01-8818-31F385CBF3D0}">
      <formula1>"Non classifié, INTERNE, CONFIDENTIEL, SECRET"</formula1>
    </dataValidation>
    <dataValidation type="list" allowBlank="1" showInputMessage="1" sqref="D8:F8" xr:uid="{34526799-DAAB-4E93-A0B4-17241C0CCE07}">
      <formula1>$B$30:$B$37</formula1>
    </dataValidation>
    <dataValidation allowBlank="1" showInputMessage="1" sqref="D9:F9" xr:uid="{27A334A3-6D94-4C32-8C2B-156BE8EE2AAB}"/>
  </dataValidations>
  <pageMargins left="0.70866141732283472" right="0.70866141732283472" top="0.74803149606299213" bottom="0.74803149606299213" header="0.31496062992125984" footer="0.31496062992125984"/>
  <pageSetup paperSize="9" scale="68" fitToHeight="0" orientation="portrait" r:id="rId1"/>
  <headerFooter alignWithMargins="0">
    <oddHeader>&amp;L&amp;A&amp;C&amp;14&amp;B&amp;"Arial"Analyse des besoins de protection&amp;"-,Regular"&amp;R&amp;12P041-Hi01</oddHeader>
    <oddFooter>&amp;L&amp;F&amp;C&amp;R&amp;P/&amp;N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E64DD-2C9B-43A7-908B-80A29D325D4A}">
  <sheetPr>
    <pageSetUpPr fitToPage="1"/>
  </sheetPr>
  <dimension ref="B1:F29"/>
  <sheetViews>
    <sheetView zoomScaleNormal="100" workbookViewId="0">
      <selection activeCell="B6" sqref="B6"/>
    </sheetView>
  </sheetViews>
  <sheetFormatPr baseColWidth="10" defaultColWidth="11.42578125" defaultRowHeight="12.75" x14ac:dyDescent="0.2"/>
  <cols>
    <col min="2" max="2" width="45" customWidth="1"/>
    <col min="3" max="3" width="36.5703125" customWidth="1"/>
    <col min="4" max="4" width="26.42578125" customWidth="1"/>
    <col min="5" max="5" width="35.85546875" customWidth="1"/>
  </cols>
  <sheetData>
    <row r="1" spans="2:6" ht="56.45" customHeight="1" x14ac:dyDescent="0.2">
      <c r="B1" s="131"/>
      <c r="C1" s="14"/>
      <c r="D1" s="104" t="str">
        <f>IF(ISBLANK('1. Page de garde'!D8),"",'1. Page de garde'!D8)</f>
        <v/>
      </c>
      <c r="E1" s="104"/>
      <c r="F1" s="54"/>
    </row>
    <row r="2" spans="2:6" ht="21.6" customHeight="1" x14ac:dyDescent="0.2">
      <c r="B2" s="131"/>
      <c r="C2" s="14"/>
      <c r="D2" s="104" t="str">
        <f>IF(ISBLANK('1. Page de garde'!D9),"",'1. Page de garde'!D9)</f>
        <v/>
      </c>
      <c r="E2" s="104"/>
    </row>
    <row r="3" spans="2:6" ht="15" x14ac:dyDescent="0.2">
      <c r="B3" s="31" t="str">
        <f>IF(ISBLANK('1. Page de garde'!D6),"",'1. Page de garde'!D6)</f>
        <v>Nom de l’objet à protéger</v>
      </c>
      <c r="C3" s="11" t="str">
        <f>'1. Page de garde'!D3</f>
        <v>Version: P041-Hi01_V5.1.1</v>
      </c>
      <c r="D3" s="13"/>
      <c r="E3" s="30" t="str">
        <f>'1. Page de garde'!D10</f>
        <v>Non classifié</v>
      </c>
    </row>
    <row r="4" spans="2:6" ht="14.25" x14ac:dyDescent="0.2">
      <c r="C4" s="6"/>
      <c r="D4" s="6"/>
      <c r="E4" s="6"/>
    </row>
    <row r="5" spans="2:6" s="17" customFormat="1" ht="102" x14ac:dyDescent="0.2">
      <c r="B5" s="16" t="s">
        <v>207</v>
      </c>
      <c r="C5" s="16" t="s">
        <v>37</v>
      </c>
      <c r="D5" s="16" t="s">
        <v>208</v>
      </c>
      <c r="E5" s="16" t="s">
        <v>209</v>
      </c>
    </row>
    <row r="6" spans="2:6" ht="29.25" customHeight="1" x14ac:dyDescent="0.2">
      <c r="B6" s="59"/>
      <c r="C6" s="61"/>
      <c r="D6" s="59"/>
      <c r="E6" s="62"/>
    </row>
    <row r="7" spans="2:6" ht="29.25" customHeight="1" x14ac:dyDescent="0.2">
      <c r="B7" s="59"/>
      <c r="C7" s="61"/>
      <c r="D7" s="59"/>
      <c r="E7" s="62"/>
    </row>
    <row r="8" spans="2:6" ht="29.25" customHeight="1" x14ac:dyDescent="0.2">
      <c r="B8" s="59"/>
      <c r="C8" s="61"/>
      <c r="D8" s="59"/>
      <c r="E8" s="62"/>
    </row>
    <row r="9" spans="2:6" ht="29.25" customHeight="1" x14ac:dyDescent="0.2">
      <c r="B9" s="59"/>
      <c r="C9" s="61"/>
      <c r="D9" s="59"/>
      <c r="E9" s="62"/>
    </row>
    <row r="10" spans="2:6" ht="29.25" customHeight="1" x14ac:dyDescent="0.2">
      <c r="B10" s="59"/>
      <c r="C10" s="61"/>
      <c r="D10" s="59"/>
      <c r="E10" s="62"/>
    </row>
    <row r="11" spans="2:6" ht="29.25" customHeight="1" x14ac:dyDescent="0.2">
      <c r="B11" s="59"/>
      <c r="C11" s="61"/>
      <c r="D11" s="59"/>
      <c r="E11" s="62"/>
    </row>
    <row r="12" spans="2:6" ht="29.25" customHeight="1" x14ac:dyDescent="0.2">
      <c r="B12" s="59"/>
      <c r="C12" s="61"/>
      <c r="D12" s="60"/>
      <c r="E12" s="62"/>
    </row>
    <row r="13" spans="2:6" ht="29.25" customHeight="1" x14ac:dyDescent="0.2">
      <c r="B13" s="20"/>
      <c r="C13" s="61"/>
      <c r="D13" s="20"/>
      <c r="E13" s="62"/>
    </row>
    <row r="14" spans="2:6" ht="29.25" customHeight="1" x14ac:dyDescent="0.2">
      <c r="B14" s="20"/>
      <c r="C14" s="61"/>
      <c r="D14" s="20"/>
      <c r="E14" s="62"/>
    </row>
    <row r="15" spans="2:6" ht="29.25" customHeight="1" x14ac:dyDescent="0.2">
      <c r="B15" s="20"/>
      <c r="C15" s="61"/>
      <c r="D15" s="20"/>
      <c r="E15" s="62"/>
    </row>
    <row r="16" spans="2:6" x14ac:dyDescent="0.2">
      <c r="C16" s="3"/>
    </row>
    <row r="17" spans="2:5" ht="26.25" hidden="1" thickBot="1" x14ac:dyDescent="0.25">
      <c r="B17" s="32"/>
      <c r="C17" s="40" t="str">
        <f>IF(C18&gt;=3,"SECRET",
IF(C18=2,"CONFIDENTIEL",
IF(C18=1,"INTERNE","Non classifié")))</f>
        <v>Non classifié</v>
      </c>
      <c r="D17" s="33"/>
      <c r="E17" s="48" t="str">
        <f>IF(IFERROR(FIND("risques élevés",_xlfn.CONCAT(E6:E15)) &gt; 0,0),"Risques élevés","Pas de risque élevé ou aucune donnée personnelle")</f>
        <v>Pas de risque élevé ou aucune donnée personnelle</v>
      </c>
    </row>
    <row r="18" spans="2:5" hidden="1" x14ac:dyDescent="0.2">
      <c r="C18">
        <f>IF(IFERROR(FIND("SECRET",_xlfn.CONCAT(C6:C15))&gt;0,0),3,
IF(IFERROR(FIND("CONFIDENTIEL",_xlfn.CONCAT(C6:C15))&gt;0,0),2,
IF(IFERROR(FIND("INTERNE",_xlfn.CONCAT(C6:C15))&gt;0,0),1,0)))</f>
        <v>0</v>
      </c>
      <c r="E18">
        <f>IF(IFERROR(FIND("risques élevés",_xlfn.CONCAT(E6:E15)) &gt; 0,0),2,0)</f>
        <v>0</v>
      </c>
    </row>
    <row r="19" spans="2:5" x14ac:dyDescent="0.2">
      <c r="C19" s="3" t="s">
        <v>38</v>
      </c>
    </row>
    <row r="20" spans="2:5" x14ac:dyDescent="0.2">
      <c r="C20" s="65"/>
    </row>
    <row r="29" spans="2:5" ht="6.75" customHeight="1" x14ac:dyDescent="0.2"/>
  </sheetData>
  <mergeCells count="3">
    <mergeCell ref="B1:B2"/>
    <mergeCell ref="D1:E1"/>
    <mergeCell ref="D2:E2"/>
  </mergeCells>
  <conditionalFormatting sqref="C6:C15">
    <cfRule type="cellIs" dxfId="761" priority="28" operator="equal">
      <formula>"SECRET"</formula>
    </cfRule>
    <cfRule type="cellIs" dxfId="760" priority="30" operator="equal">
      <formula>"CONFIDENTIEL"</formula>
    </cfRule>
    <cfRule type="cellIs" dxfId="759" priority="35" operator="equal">
      <formula>"INTERNE"</formula>
    </cfRule>
    <cfRule type="cellIs" dxfId="758" priority="36" operator="equal">
      <formula>"Non classifié"</formula>
    </cfRule>
    <cfRule type="expression" dxfId="757" priority="38">
      <formula>""</formula>
    </cfRule>
  </conditionalFormatting>
  <conditionalFormatting sqref="C17">
    <cfRule type="expression" dxfId="756" priority="31">
      <formula>C17="Secret"</formula>
    </cfRule>
    <cfRule type="expression" dxfId="755" priority="32">
      <formula>C17="Confidentiel"</formula>
    </cfRule>
    <cfRule type="expression" dxfId="754" priority="33">
      <formula>C17="Interne"</formula>
    </cfRule>
    <cfRule type="expression" dxfId="753" priority="34">
      <formula>C17="Non classifié"</formula>
    </cfRule>
  </conditionalFormatting>
  <conditionalFormatting sqref="E6:E15">
    <cfRule type="cellIs" dxfId="752" priority="78" stopIfTrue="1" operator="equal">
      <formula>""</formula>
    </cfRule>
    <cfRule type="cellIs" dxfId="751" priority="79" stopIfTrue="1" operator="equal">
      <formula>"Aucune donnée personnelle"</formula>
    </cfRule>
    <cfRule type="cellIs" dxfId="750" priority="80" stopIfTrue="1" operator="equal">
      <formula>"Données personnelles traitées - pas de risque élevé selon l’examen préalable"</formula>
    </cfRule>
    <cfRule type="cellIs" dxfId="749" priority="81" stopIfTrue="1" operator="equal">
      <formula>"Données personnelles traitées - risques élevés selon l’examen préalable"</formula>
    </cfRule>
  </conditionalFormatting>
  <conditionalFormatting sqref="E7:E8">
    <cfRule type="cellIs" dxfId="748" priority="22" stopIfTrue="1" operator="equal">
      <formula>"Keine Personendaten"</formula>
    </cfRule>
    <cfRule type="cellIs" dxfId="747" priority="23" stopIfTrue="1" operator="equal">
      <formula>"Personendaten werden bearbeitet - Risikovorprüfung ergibt kein hohes Risiko"</formula>
    </cfRule>
    <cfRule type="cellIs" dxfId="746" priority="24" stopIfTrue="1" operator="equal">
      <formula>"Personendaten werden bearbeitet - Risikovorprüfung ergibt hohe Risiken"</formula>
    </cfRule>
  </conditionalFormatting>
  <conditionalFormatting sqref="E8:E9">
    <cfRule type="cellIs" dxfId="745" priority="16" stopIfTrue="1" operator="equal">
      <formula>"Keine Personendaten"</formula>
    </cfRule>
    <cfRule type="cellIs" dxfId="744" priority="17" stopIfTrue="1" operator="equal">
      <formula>"Personendaten werden bearbeitet - Risikovorprüfung ergibt kein hohes Risiko"</formula>
    </cfRule>
    <cfRule type="cellIs" dxfId="743" priority="18" stopIfTrue="1" operator="equal">
      <formula>"Personendaten werden bearbeitet - Risikovorprüfung ergibt hohe Risiken"</formula>
    </cfRule>
  </conditionalFormatting>
  <conditionalFormatting sqref="E9:E10">
    <cfRule type="cellIs" dxfId="742" priority="10" stopIfTrue="1" operator="equal">
      <formula>"Keine Personendaten"</formula>
    </cfRule>
    <cfRule type="cellIs" dxfId="741" priority="11" stopIfTrue="1" operator="equal">
      <formula>"Personendaten werden bearbeitet - Risikovorprüfung ergibt kein hohes Risiko"</formula>
    </cfRule>
    <cfRule type="cellIs" dxfId="740" priority="12" stopIfTrue="1" operator="equal">
      <formula>"Personendaten werden bearbeitet - Risikovorprüfung ergibt hohe Risiken"</formula>
    </cfRule>
  </conditionalFormatting>
  <conditionalFormatting sqref="E10:E12">
    <cfRule type="cellIs" dxfId="739" priority="1" stopIfTrue="1" operator="equal">
      <formula>"Keine Personendaten"</formula>
    </cfRule>
    <cfRule type="cellIs" dxfId="738" priority="2" stopIfTrue="1" operator="equal">
      <formula>"Personendaten werden bearbeitet - Risikovorprüfung ergibt kein hohes Risiko"</formula>
    </cfRule>
    <cfRule type="cellIs" dxfId="737" priority="3" stopIfTrue="1" operator="equal">
      <formula>"Personendaten werden bearbeitet - Risikovorprüfung ergibt hohe Risiken"</formula>
    </cfRule>
  </conditionalFormatting>
  <dataValidations count="2">
    <dataValidation type="list" allowBlank="1" showInputMessage="1" showErrorMessage="1" sqref="E6:E15" xr:uid="{3461B87E-5210-44AE-86FB-14E9A2D1C77C}">
      <formula1>"Aucune donnée personnelle, Données personnelles traitées - pas de risque élevé selon l’examen préalable, Données personnelles traitées - risques élevés selon l’examen préalable"</formula1>
    </dataValidation>
    <dataValidation type="list" allowBlank="1" showInputMessage="1" showErrorMessage="1" sqref="C6:C15" xr:uid="{13334075-1457-4A3E-A9E9-2CC327F161E2}">
      <formula1>"Inconnu, Non classifié, INTERNE, CONFIDENTIEL, SECRET"</formula1>
    </dataValidation>
  </dataValidations>
  <pageMargins left="0.7" right="0.7" top="0.78740157499999996" bottom="0.78740157499999996" header="0.3" footer="0.3"/>
  <pageSetup paperSize="9" scale="99" fitToHeight="0" orientation="landscape" r:id="rId1"/>
  <headerFooter>
    <oddHeader>&amp;L&amp;A&amp;C&amp;14&amp;B&amp;"Arial"Analyse des besoins de protection&amp;"-,Regular"&amp;R&amp;12P041-Hi01</oddHeader>
  </headerFooter>
  <colBreaks count="1" manualBreakCount="1">
    <brk id="5" max="1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E2519-1D95-4664-A8CE-95FD99DF2701}">
  <sheetPr codeName="Tabelle7">
    <pageSetUpPr fitToPage="1"/>
  </sheetPr>
  <dimension ref="B1:G15"/>
  <sheetViews>
    <sheetView zoomScaleNormal="100" workbookViewId="0">
      <selection activeCell="C8" sqref="C8"/>
    </sheetView>
  </sheetViews>
  <sheetFormatPr baseColWidth="10" defaultRowHeight="12.75" x14ac:dyDescent="0.2"/>
  <cols>
    <col min="2" max="2" width="48.5703125" customWidth="1"/>
    <col min="3" max="6" width="45.42578125" customWidth="1"/>
  </cols>
  <sheetData>
    <row r="1" spans="2:7" ht="50.45" customHeight="1" x14ac:dyDescent="0.2">
      <c r="B1" s="131"/>
      <c r="C1" s="14"/>
      <c r="D1" s="14"/>
      <c r="F1" s="54" t="str">
        <f>IF(ISBLANK('1. Page de garde'!D8),"",'1. Page de garde'!D8)</f>
        <v/>
      </c>
      <c r="G1" s="54"/>
    </row>
    <row r="2" spans="2:7" ht="30.6" customHeight="1" x14ac:dyDescent="0.2">
      <c r="B2" s="131"/>
      <c r="C2" s="14"/>
      <c r="D2" s="14"/>
      <c r="F2" s="54" t="str">
        <f>IF(ISBLANK('1. Page de garde'!D9),"",'1. Page de garde'!D9)</f>
        <v/>
      </c>
    </row>
    <row r="3" spans="2:7" ht="15" x14ac:dyDescent="0.2">
      <c r="B3" s="31" t="str">
        <f>IF(ISBLANK('1. Page de garde'!D6),"",'1. Page de garde'!D6)</f>
        <v>Nom de l’objet à protéger</v>
      </c>
      <c r="C3" s="13"/>
      <c r="D3" s="11" t="str">
        <f>'1. Page de garde'!D3</f>
        <v>Version: P041-Hi01_V5.1.1</v>
      </c>
      <c r="F3" s="30" t="str">
        <f>'1. Page de garde'!D10</f>
        <v>Non classifié</v>
      </c>
    </row>
    <row r="4" spans="2:7" ht="15.75" thickBot="1" x14ac:dyDescent="0.25">
      <c r="C4" s="6"/>
      <c r="D4" s="6"/>
      <c r="E4" s="1"/>
      <c r="F4" s="6"/>
    </row>
    <row r="5" spans="2:7" s="43" customFormat="1" ht="54.75" customHeight="1" thickBot="1" x14ac:dyDescent="0.25">
      <c r="B5" s="44" t="s">
        <v>39</v>
      </c>
      <c r="C5" s="45" t="s">
        <v>40</v>
      </c>
      <c r="D5" s="45" t="s">
        <v>41</v>
      </c>
      <c r="E5" s="45" t="s">
        <v>42</v>
      </c>
      <c r="F5" s="46" t="s">
        <v>43</v>
      </c>
    </row>
    <row r="6" spans="2:7" s="15" customFormat="1" ht="44.25" customHeight="1" thickBot="1" x14ac:dyDescent="0.25">
      <c r="B6" s="84" t="str">
        <f>IF(ISBLANK('2. Informations'!B6),"",'2. Informations'!B6)</f>
        <v/>
      </c>
      <c r="C6" s="82"/>
      <c r="D6" s="93"/>
      <c r="E6" s="63"/>
      <c r="F6" s="63"/>
    </row>
    <row r="7" spans="2:7" s="15" customFormat="1" ht="24.75" customHeight="1" thickBot="1" x14ac:dyDescent="0.25">
      <c r="B7" s="84" t="str">
        <f>IF(ISBLANK('2. Informations'!B7),"",'2. Informations'!B7)</f>
        <v/>
      </c>
      <c r="C7" s="83"/>
      <c r="D7" s="63"/>
      <c r="E7" s="63"/>
      <c r="F7" s="63"/>
    </row>
    <row r="8" spans="2:7" s="15" customFormat="1" ht="24.75" customHeight="1" thickBot="1" x14ac:dyDescent="0.25">
      <c r="B8" s="84" t="str">
        <f>IF(ISBLANK('2. Informations'!B8),"",'2. Informations'!B8)</f>
        <v/>
      </c>
      <c r="C8" s="83"/>
      <c r="D8" s="63"/>
      <c r="E8" s="63"/>
      <c r="F8" s="63"/>
    </row>
    <row r="9" spans="2:7" s="15" customFormat="1" ht="24.75" customHeight="1" thickBot="1" x14ac:dyDescent="0.25">
      <c r="B9" s="84" t="str">
        <f>IF(ISBLANK('2. Informations'!B9),"",'2. Informations'!B9)</f>
        <v/>
      </c>
      <c r="C9" s="82"/>
      <c r="D9" s="63"/>
      <c r="E9" s="63"/>
      <c r="F9" s="63"/>
    </row>
    <row r="10" spans="2:7" s="15" customFormat="1" ht="24.75" customHeight="1" thickBot="1" x14ac:dyDescent="0.25">
      <c r="B10" s="84" t="str">
        <f>IF(ISBLANK('2. Informations'!B10),"",'2. Informations'!B10)</f>
        <v/>
      </c>
      <c r="C10" s="82"/>
      <c r="D10" s="63"/>
      <c r="E10" s="63"/>
      <c r="F10" s="63"/>
    </row>
    <row r="11" spans="2:7" s="15" customFormat="1" ht="24.75" customHeight="1" thickBot="1" x14ac:dyDescent="0.25">
      <c r="B11" s="84" t="str">
        <f>IF(ISBLANK('2. Informations'!B11),"",'2. Informations'!B11)</f>
        <v/>
      </c>
      <c r="C11" s="82"/>
      <c r="D11" s="63"/>
      <c r="E11" s="63"/>
      <c r="F11" s="63"/>
    </row>
    <row r="12" spans="2:7" s="15" customFormat="1" ht="24.75" customHeight="1" thickBot="1" x14ac:dyDescent="0.25">
      <c r="B12" s="84" t="str">
        <f>IF(ISBLANK('2. Informations'!B12),"",'2. Informations'!B12)</f>
        <v/>
      </c>
      <c r="C12" s="82"/>
      <c r="D12" s="63"/>
      <c r="E12" s="63"/>
      <c r="F12" s="63"/>
    </row>
    <row r="13" spans="2:7" s="15" customFormat="1" ht="24.75" customHeight="1" thickBot="1" x14ac:dyDescent="0.25">
      <c r="B13" s="84" t="str">
        <f>IF(ISBLANK('2. Informations'!B13),"",'2. Informations'!B13)</f>
        <v/>
      </c>
      <c r="C13" s="82"/>
      <c r="D13" s="63"/>
      <c r="E13" s="63"/>
      <c r="F13" s="63"/>
    </row>
    <row r="14" spans="2:7" s="15" customFormat="1" ht="24.75" customHeight="1" thickBot="1" x14ac:dyDescent="0.25">
      <c r="B14" s="84" t="str">
        <f>IF(ISBLANK('2. Informations'!B14),"",'2. Informations'!B14)</f>
        <v/>
      </c>
      <c r="C14" s="82"/>
      <c r="D14" s="63"/>
      <c r="E14" s="63"/>
      <c r="F14" s="63"/>
    </row>
    <row r="15" spans="2:7" s="15" customFormat="1" ht="24.75" customHeight="1" thickBot="1" x14ac:dyDescent="0.25">
      <c r="B15" s="85" t="str">
        <f>IF(ISBLANK('2. Informations'!B15),"",'2. Informations'!B15)</f>
        <v/>
      </c>
      <c r="C15" s="82"/>
      <c r="D15" s="63"/>
      <c r="E15" s="63"/>
      <c r="F15" s="63"/>
    </row>
  </sheetData>
  <mergeCells count="1">
    <mergeCell ref="B1:B2"/>
  </mergeCells>
  <conditionalFormatting sqref="E4">
    <cfRule type="cellIs" dxfId="736" priority="31" operator="equal">
      <formula>"GEHEIM"</formula>
    </cfRule>
    <cfRule type="cellIs" dxfId="735" priority="32" operator="equal">
      <formula>"INTERN"</formula>
    </cfRule>
    <cfRule type="cellIs" dxfId="734" priority="33" operator="equal">
      <formula>"VERTRAULICH"</formula>
    </cfRule>
  </conditionalFormatting>
  <pageMargins left="0.7" right="0.7" top="0.78740157499999996" bottom="0.78740157499999996" header="0.3" footer="0.3"/>
  <pageSetup paperSize="9" scale="58" fitToHeight="0" orientation="landscape" r:id="rId1"/>
  <headerFooter>
    <oddHeader>&amp;L&amp;A&amp;C&amp;14&amp;B&amp;"Arial"Analyse des besoins de protection&amp;"-,Regular"&amp;R&amp;12P041-Hi01</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C2F04-B6A9-4B4D-9595-C3066FFC535C}">
  <sheetPr codeName="Tabelle4">
    <pageSetUpPr fitToPage="1"/>
  </sheetPr>
  <dimension ref="B1:J48"/>
  <sheetViews>
    <sheetView zoomScaleNormal="100" workbookViewId="0">
      <selection activeCell="E32" sqref="E32"/>
    </sheetView>
  </sheetViews>
  <sheetFormatPr baseColWidth="10" defaultRowHeight="12.75" x14ac:dyDescent="0.2"/>
  <cols>
    <col min="1" max="1" width="5.85546875" customWidth="1"/>
    <col min="2" max="2" width="80" style="18" customWidth="1"/>
    <col min="3" max="3" width="21.42578125" style="9" customWidth="1"/>
    <col min="4" max="4" width="19.42578125" style="9" customWidth="1"/>
    <col min="5" max="5" width="17.85546875" style="9" customWidth="1"/>
    <col min="6" max="6" width="19" style="9" customWidth="1"/>
    <col min="7" max="7" width="19" hidden="1" customWidth="1"/>
    <col min="8" max="8" width="17.42578125" hidden="1" customWidth="1"/>
    <col min="9" max="9" width="17.5703125" hidden="1" customWidth="1"/>
    <col min="10" max="10" width="20.5703125" hidden="1" customWidth="1"/>
  </cols>
  <sheetData>
    <row r="1" spans="2:10" ht="50.45" customHeight="1" x14ac:dyDescent="0.2">
      <c r="B1" s="131"/>
      <c r="C1" s="14"/>
      <c r="D1" s="14"/>
      <c r="E1" s="104" t="str">
        <f>IF(ISBLANK('1. Page de garde'!D8),"",'1. Page de garde'!D8)</f>
        <v/>
      </c>
      <c r="F1" s="104"/>
      <c r="G1" s="54"/>
    </row>
    <row r="2" spans="2:10" ht="30.6" customHeight="1" x14ac:dyDescent="0.2">
      <c r="B2" s="131"/>
      <c r="C2" s="14"/>
      <c r="D2" s="14"/>
      <c r="E2" s="104" t="str">
        <f>IF(ISBLANK('1. Page de garde'!D9),"",'1. Page de garde'!D9)</f>
        <v/>
      </c>
      <c r="F2" s="104"/>
    </row>
    <row r="3" spans="2:10" ht="15" x14ac:dyDescent="0.2">
      <c r="B3" s="31" t="str">
        <f>IF(ISBLANK('1. Page de garde'!D6),"",'1. Page de garde'!D6)</f>
        <v>Nom de l’objet à protéger</v>
      </c>
      <c r="C3" s="55"/>
      <c r="D3" s="11" t="str">
        <f>'1. Page de garde'!D3</f>
        <v>Version: P041-Hi01_V5.1.1</v>
      </c>
      <c r="E3"/>
      <c r="F3" s="30" t="str">
        <f>'1. Page de garde'!D10</f>
        <v>Non classifié</v>
      </c>
    </row>
    <row r="4" spans="2:10" ht="22.5" customHeight="1" x14ac:dyDescent="0.2"/>
    <row r="5" spans="2:10" s="38" customFormat="1" ht="38.25" x14ac:dyDescent="0.2">
      <c r="B5" s="36" t="s">
        <v>44</v>
      </c>
      <c r="C5" s="37" t="s">
        <v>45</v>
      </c>
      <c r="D5" s="37" t="s">
        <v>46</v>
      </c>
      <c r="E5" s="37" t="s">
        <v>47</v>
      </c>
      <c r="F5" s="37" t="s">
        <v>48</v>
      </c>
      <c r="G5" s="36" t="s">
        <v>49</v>
      </c>
      <c r="H5" s="36" t="s">
        <v>50</v>
      </c>
      <c r="I5" s="36" t="s">
        <v>51</v>
      </c>
      <c r="J5" s="36" t="s">
        <v>52</v>
      </c>
    </row>
    <row r="6" spans="2:10" ht="38.25" x14ac:dyDescent="0.2">
      <c r="B6" s="34" t="s">
        <v>53</v>
      </c>
      <c r="C6" s="8" t="s">
        <v>54</v>
      </c>
      <c r="D6" s="8" t="s">
        <v>54</v>
      </c>
      <c r="E6" s="8" t="s">
        <v>200</v>
      </c>
      <c r="F6" s="8" t="s">
        <v>200</v>
      </c>
      <c r="G6" s="7" t="str">
        <f>IF(COUNTIF(C6:C6, "S’applique") &gt; 0, "art. 20, let. a, OSI ; ", "")</f>
        <v/>
      </c>
      <c r="H6" s="7" t="str">
        <f>IF(COUNTIF(D6:D6, "S’applique") &gt; 0, "art. 20, let. a, OSI ; ", "")</f>
        <v/>
      </c>
      <c r="I6" s="7" t="str">
        <f>IF(COUNTIF(E6:E6, "S’applique") &gt; 0, "art. 20, let. a, OSI ; ", "")</f>
        <v/>
      </c>
      <c r="J6" s="7" t="str">
        <f>IF(COUNTIF(F6:F6, "S’applique") &gt; 0, "art. 20, let. a, OSI ; ", "")</f>
        <v/>
      </c>
    </row>
    <row r="7" spans="2:10" ht="38.25" x14ac:dyDescent="0.2">
      <c r="B7" s="34" t="s">
        <v>55</v>
      </c>
      <c r="C7" s="8" t="s">
        <v>54</v>
      </c>
      <c r="D7" s="8" t="s">
        <v>56</v>
      </c>
      <c r="E7" s="8" t="s">
        <v>57</v>
      </c>
      <c r="F7" s="8" t="s">
        <v>200</v>
      </c>
      <c r="G7" s="7" t="str">
        <f>IF(COUNTIF(C7:C7, "S’applique") &gt; 0, "art. 19, let. a, OSI ; ", "")</f>
        <v/>
      </c>
      <c r="H7" s="7" t="str">
        <f>IF(COUNTIF(D7:D7, "S’applique") &gt; 0, "art. 19, let. a, OSI ; ", "")</f>
        <v/>
      </c>
      <c r="I7" s="7" t="str">
        <f>IF(COUNTIF(E7:E7, "S’applique") &gt; 0, "art. 19, let. a, OSI ; ", "")</f>
        <v/>
      </c>
      <c r="J7" s="7" t="str">
        <f>IF(COUNTIF(F7:F7, "S’applique") &gt; 0, "art. 19, let. a, OSI ; ", "")</f>
        <v/>
      </c>
    </row>
    <row r="8" spans="2:10" ht="25.5" x14ac:dyDescent="0.2">
      <c r="B8" s="34" t="s">
        <v>58</v>
      </c>
      <c r="C8" s="8" t="s">
        <v>54</v>
      </c>
      <c r="D8" s="8" t="s">
        <v>59</v>
      </c>
      <c r="E8" s="8" t="s">
        <v>60</v>
      </c>
      <c r="F8" s="8" t="s">
        <v>61</v>
      </c>
      <c r="G8" s="7" t="str">
        <f>IF(COUNTIF(C8:C8, "S’applique") &gt; 0, "art. 18, let. a, OSI ; ", "")</f>
        <v/>
      </c>
      <c r="H8" s="7" t="str">
        <f>IF(COUNTIF(D8:D8, "S’applique") &gt; 0, "art. 18, let. a, OSI ; ", "")</f>
        <v/>
      </c>
      <c r="I8" s="7" t="str">
        <f>IF(COUNTIF(E8:E8, "S’applique") &gt; 0, "art. 18, let. a, OSI ; ", "")</f>
        <v/>
      </c>
      <c r="J8" s="7" t="str">
        <f>IF(COUNTIF(F8:F8, "S’applique") &gt; 0, "art. 18, let. a, OSI ; ", "")</f>
        <v/>
      </c>
    </row>
    <row r="9" spans="2:10" x14ac:dyDescent="0.2">
      <c r="B9" s="39"/>
      <c r="C9" s="133"/>
      <c r="D9" s="133"/>
      <c r="E9" s="133"/>
      <c r="F9" s="133"/>
      <c r="G9" s="133"/>
      <c r="H9" s="133"/>
      <c r="I9" s="133"/>
      <c r="J9" s="134"/>
    </row>
    <row r="10" spans="2:10" ht="51" x14ac:dyDescent="0.2">
      <c r="B10" s="34" t="s">
        <v>215</v>
      </c>
      <c r="C10" s="8" t="s">
        <v>200</v>
      </c>
      <c r="D10" s="8" t="s">
        <v>200</v>
      </c>
      <c r="E10" s="8" t="s">
        <v>62</v>
      </c>
      <c r="F10" s="8" t="s">
        <v>63</v>
      </c>
      <c r="G10" s="7" t="str">
        <f>IF(COUNTIF(C10:C10, "S’applique") &gt; 0, "art. 20, let. b, OSI ; ", "")</f>
        <v/>
      </c>
      <c r="H10" s="7" t="str">
        <f>IF(COUNTIF(D10:D10, "S’applique") &gt; 0, "art. 20, let. b, OSI ; ", "")</f>
        <v/>
      </c>
      <c r="I10" s="7" t="str">
        <f>IF(COUNTIF(E10:E10, "S’applique") &gt; 0, "art. 20, let. b, OSI ; ", "")</f>
        <v/>
      </c>
      <c r="J10" s="7" t="str">
        <f>IF(COUNTIF(F10:F10, "S’applique") &gt; 0, "art. 20, let. b, OSI ; ", "")</f>
        <v/>
      </c>
    </row>
    <row r="11" spans="2:10" ht="25.5" x14ac:dyDescent="0.2">
      <c r="B11" s="35" t="s">
        <v>64</v>
      </c>
      <c r="C11" s="8" t="s">
        <v>200</v>
      </c>
      <c r="D11" s="8" t="s">
        <v>65</v>
      </c>
      <c r="E11" s="8" t="s">
        <v>66</v>
      </c>
      <c r="F11" s="8" t="s">
        <v>67</v>
      </c>
      <c r="G11" s="7" t="str">
        <f>IF(COUNTIF(C11:C11, "S’applique") &gt; 0, "art. 19, let. b, OSI ; ", "")</f>
        <v/>
      </c>
      <c r="H11" s="7" t="str">
        <f>IF(COUNTIF(D11:D11, "S’applique") &gt; 0, "art. 19, let. b, OSI ; ", "")</f>
        <v/>
      </c>
      <c r="I11" s="7" t="str">
        <f>IF(COUNTIF(E11:E11, "S’applique") &gt; 0, "art. 19, let. b, OSI ; ", "")</f>
        <v/>
      </c>
      <c r="J11" s="7" t="str">
        <f>IF(COUNTIF(F11:F11, "S’applique") &gt; 0, "art. 19, let. b, OSI ; ", "")</f>
        <v/>
      </c>
    </row>
    <row r="12" spans="2:10" ht="25.5" x14ac:dyDescent="0.2">
      <c r="B12" s="34" t="s">
        <v>68</v>
      </c>
      <c r="C12" s="8" t="s">
        <v>200</v>
      </c>
      <c r="D12" s="8" t="s">
        <v>69</v>
      </c>
      <c r="E12" s="8" t="s">
        <v>70</v>
      </c>
      <c r="F12" s="8" t="s">
        <v>71</v>
      </c>
      <c r="G12" s="7" t="str">
        <f>IF(COUNTIF(C12:C12, "S’applique") &gt; 0, "art. 18, let. b, OSI ; ", "")</f>
        <v/>
      </c>
      <c r="H12" s="7" t="str">
        <f>IF(COUNTIF(D12:D12, "S’applique") &gt; 0, "art. 18, let. b, OSI ; ", "")</f>
        <v/>
      </c>
      <c r="I12" s="7" t="str">
        <f>IF(COUNTIF(E12:E12, "S’applique") &gt; 0, "art. 18, let. b, OSI ; ", "")</f>
        <v/>
      </c>
      <c r="J12" s="7" t="str">
        <f>IF(COUNTIF(F12:F12, "S’applique") &gt; 0, "art. 18, let. b, OSI ; ", "")</f>
        <v/>
      </c>
    </row>
    <row r="13" spans="2:10" ht="14.25" x14ac:dyDescent="0.2">
      <c r="B13" s="39"/>
      <c r="C13" s="135"/>
      <c r="D13" s="136"/>
      <c r="E13" s="136"/>
      <c r="F13" s="136"/>
      <c r="G13" s="136"/>
      <c r="H13" s="136"/>
      <c r="I13" s="136"/>
      <c r="J13" s="137"/>
    </row>
    <row r="14" spans="2:10" ht="38.25" x14ac:dyDescent="0.2">
      <c r="B14" s="34" t="s">
        <v>72</v>
      </c>
      <c r="C14" s="8" t="s">
        <v>200</v>
      </c>
      <c r="D14" s="8" t="s">
        <v>73</v>
      </c>
      <c r="E14" s="8" t="s">
        <v>74</v>
      </c>
      <c r="F14" s="8" t="s">
        <v>75</v>
      </c>
      <c r="G14" s="7" t="str">
        <f>IF(COUNTIF(C14:C14, "S’applique") &gt; 0, "art. 20, let. c, OSI ; ", "")</f>
        <v/>
      </c>
      <c r="H14" s="7" t="str">
        <f>IF(COUNTIF(D14:D14, "S’applique") &gt; 0, "art. 20, let. c, OSI ; ", "")</f>
        <v/>
      </c>
      <c r="I14" s="7" t="str">
        <f>IF(COUNTIF(E14:E14, "S’applique") &gt; 0, "art. 20, let. c, OSI ; ", "")</f>
        <v/>
      </c>
      <c r="J14" s="7" t="str">
        <f>IF(COUNTIF(F14:F14, "S’applique") &gt; 0, "art. 20, let. c, OSI ; ", "")</f>
        <v/>
      </c>
    </row>
    <row r="15" spans="2:10" ht="38.25" x14ac:dyDescent="0.2">
      <c r="B15" s="34" t="s">
        <v>76</v>
      </c>
      <c r="C15" s="8" t="s">
        <v>200</v>
      </c>
      <c r="D15" s="8" t="s">
        <v>77</v>
      </c>
      <c r="E15" s="8" t="s">
        <v>78</v>
      </c>
      <c r="F15" s="8" t="s">
        <v>79</v>
      </c>
      <c r="G15" s="7" t="str">
        <f>IF(COUNTIF(C15:C15, "S’applique") &gt; 0, "art. 19, let. c, OSI ; ", "")</f>
        <v/>
      </c>
      <c r="H15" s="7" t="str">
        <f>IF(COUNTIF(D15:D15, "S’applique") &gt; 0, "art. 19, let. c, OSI ; ", "")</f>
        <v/>
      </c>
      <c r="I15" s="7" t="str">
        <f>IF(COUNTIF(E15:E15, "S’applique") &gt; 0, "art. 19, let. c, OSI ; ", "")</f>
        <v/>
      </c>
      <c r="J15" s="7" t="str">
        <f>IF(COUNTIF(F15:F15, "S’applique") &gt; 0, "art. 19, let. c, OSI ; ", "")</f>
        <v/>
      </c>
    </row>
    <row r="16" spans="2:10" x14ac:dyDescent="0.2">
      <c r="B16" s="132"/>
      <c r="C16" s="133"/>
      <c r="D16" s="133"/>
      <c r="E16" s="133"/>
      <c r="F16" s="133"/>
      <c r="G16" s="133"/>
      <c r="H16" s="133"/>
      <c r="I16" s="133"/>
      <c r="J16" s="134"/>
    </row>
    <row r="17" spans="2:10" ht="25.5" x14ac:dyDescent="0.2">
      <c r="B17" s="34" t="s">
        <v>210</v>
      </c>
      <c r="C17" s="8" t="s">
        <v>200</v>
      </c>
      <c r="D17" s="8" t="s">
        <v>80</v>
      </c>
      <c r="E17" s="8" t="s">
        <v>81</v>
      </c>
      <c r="F17" s="8" t="s">
        <v>82</v>
      </c>
      <c r="G17" s="7" t="str">
        <f>IF(COUNTIF(C17:C17, "S’applique") &gt; 0, "art. 20, let. d, OSI ; ", "")</f>
        <v/>
      </c>
      <c r="H17" s="7" t="str">
        <f>IF(COUNTIF(D17:D17, "S’applique") &gt; 0, "art. 20, let. d, OSI ; ", "")</f>
        <v/>
      </c>
      <c r="I17" s="7" t="str">
        <f>IF(COUNTIF(E17:E17, "S’applique") &gt; 0, "art. 20, let. d, OSI ; ", "")</f>
        <v/>
      </c>
      <c r="J17" s="7" t="str">
        <f>IF(COUNTIF(F17:F17, "S’applique") &gt; 0, "art. 20, let. d, OSI ; ", "")</f>
        <v/>
      </c>
    </row>
    <row r="18" spans="2:10" ht="25.5" x14ac:dyDescent="0.2">
      <c r="B18" s="34" t="s">
        <v>83</v>
      </c>
      <c r="C18" s="8" t="s">
        <v>200</v>
      </c>
      <c r="D18" s="8" t="s">
        <v>84</v>
      </c>
      <c r="E18" s="8" t="s">
        <v>85</v>
      </c>
      <c r="F18" s="8" t="s">
        <v>86</v>
      </c>
      <c r="G18" s="7" t="str">
        <f>IF(COUNTIF(C18:C18, "S’applique") &gt; 0, "art. 19, let. d, OSI ; ", "")</f>
        <v/>
      </c>
      <c r="H18" s="7" t="str">
        <f>IF(COUNTIF(D18:D18, "S’applique") &gt; 0, "art. 19, let. d, OSI ; ", "")</f>
        <v/>
      </c>
      <c r="I18" s="7" t="str">
        <f>IF(COUNTIF(E18:E18, "S’applique") &gt; 0, "art. 19, let. d, OSI ; ", "")</f>
        <v/>
      </c>
      <c r="J18" s="7" t="str">
        <f>IF(COUNTIF(F18:F18, "S’applique") &gt; 0, "art. 19, let. d, OSI ; ", "")</f>
        <v/>
      </c>
    </row>
    <row r="19" spans="2:10" ht="14.25" x14ac:dyDescent="0.2">
      <c r="B19" s="34" t="s">
        <v>87</v>
      </c>
      <c r="C19" s="8" t="s">
        <v>200</v>
      </c>
      <c r="D19" s="8" t="s">
        <v>88</v>
      </c>
      <c r="E19" s="8" t="s">
        <v>89</v>
      </c>
      <c r="F19" s="8" t="s">
        <v>90</v>
      </c>
      <c r="G19" s="7" t="str">
        <f>IF(COUNTIF(C19:C19, "S’applique") &gt; 0, "art. 18, let. c, OSI ; ", "")</f>
        <v/>
      </c>
      <c r="H19" s="7" t="str">
        <f>IF(COUNTIF(D19:D19, "S’applique") &gt; 0, "art. 18, let. c, OSI ; ", "")</f>
        <v/>
      </c>
      <c r="I19" s="7" t="str">
        <f>IF(COUNTIF(E19:E19, "S’applique") &gt; 0, "art. 18, let. c, OSI ; ", "")</f>
        <v/>
      </c>
      <c r="J19" s="7" t="str">
        <f>IF(COUNTIF(F19:F19, "S’applique") &gt; 0, "art. 18, let. c, OSI ; ", "")</f>
        <v/>
      </c>
    </row>
    <row r="20" spans="2:10" x14ac:dyDescent="0.2">
      <c r="B20" s="132"/>
      <c r="C20" s="133"/>
      <c r="D20" s="133"/>
      <c r="E20" s="133"/>
      <c r="F20" s="133"/>
      <c r="G20" s="133"/>
      <c r="H20" s="133"/>
      <c r="I20" s="133"/>
      <c r="J20" s="134"/>
    </row>
    <row r="21" spans="2:10" ht="25.5" x14ac:dyDescent="0.2">
      <c r="B21" s="34" t="s">
        <v>91</v>
      </c>
      <c r="C21" s="8" t="s">
        <v>200</v>
      </c>
      <c r="D21" s="8" t="s">
        <v>92</v>
      </c>
      <c r="E21" s="8" t="s">
        <v>93</v>
      </c>
      <c r="F21" s="8" t="s">
        <v>94</v>
      </c>
      <c r="G21" s="7" t="str">
        <f>IF(COUNTIF(C21:C21, "S’applique") &gt; 0, "art. 20, let. e, OSI ; ", "")</f>
        <v/>
      </c>
      <c r="H21" s="7" t="str">
        <f>IF(COUNTIF(D21:D21, "S’applique") &gt; 0, "art. 20, let. e, OSI ; ", "")</f>
        <v/>
      </c>
      <c r="I21" s="7" t="str">
        <f>IF(COUNTIF(E21:E21, "S’applique") &gt; 0, "art. 20, let. e, OSI ; ", "")</f>
        <v/>
      </c>
      <c r="J21" s="7" t="str">
        <f>IF(COUNTIF(F21:F21, "S’applique") &gt; 0, "art. 20, let. e, OSI ; ", "")</f>
        <v/>
      </c>
    </row>
    <row r="22" spans="2:10" ht="25.5" x14ac:dyDescent="0.2">
      <c r="B22" s="34" t="s">
        <v>95</v>
      </c>
      <c r="C22" s="8" t="s">
        <v>200</v>
      </c>
      <c r="D22" s="8" t="s">
        <v>96</v>
      </c>
      <c r="E22" s="8" t="s">
        <v>97</v>
      </c>
      <c r="F22" s="8" t="s">
        <v>98</v>
      </c>
      <c r="G22" s="7" t="str">
        <f>IF(COUNTIF(C22:C22, "S’applique") &gt; 0, "art. 19, let. e, OSI ; ", "")</f>
        <v/>
      </c>
      <c r="H22" s="7" t="str">
        <f>IF(COUNTIF(D22:D22, "S’applique") &gt; 0, "art. 19, let. e, OSI ; ", "")</f>
        <v/>
      </c>
      <c r="I22" s="7" t="str">
        <f>IF(COUNTIF(E22:E22, "S’applique") &gt; 0, "art. 19, let. e, OSI ; ", "")</f>
        <v/>
      </c>
      <c r="J22" s="7" t="str">
        <f>IF(COUNTIF(F22:F22, "S’applique") &gt; 0, "art. 19, let. e, OSI ; ", "")</f>
        <v/>
      </c>
    </row>
    <row r="23" spans="2:10" ht="25.5" x14ac:dyDescent="0.2">
      <c r="B23" s="34" t="s">
        <v>99</v>
      </c>
      <c r="C23" s="8" t="s">
        <v>200</v>
      </c>
      <c r="D23" s="8" t="s">
        <v>100</v>
      </c>
      <c r="E23" s="8" t="s">
        <v>101</v>
      </c>
      <c r="F23" s="8" t="s">
        <v>102</v>
      </c>
      <c r="G23" s="7" t="str">
        <f>IF(COUNTIF(C23:C23, "S’applique") &gt; 0, "art. 18, let. d, OSI ; ", "")</f>
        <v/>
      </c>
      <c r="H23" s="7" t="str">
        <f>IF(COUNTIF(D23:D23, "S’applique") &gt; 0, "art. 18, let. d, OSI ; ", "")</f>
        <v/>
      </c>
      <c r="I23" s="7" t="str">
        <f>IF(COUNTIF(E23:E23, "S’applique") &gt; 0, "art. 18, let. d, OSI ; ", "")</f>
        <v/>
      </c>
      <c r="J23" s="7" t="str">
        <f>IF(COUNTIF(F23:F23, "S’applique") &gt; 0, "art. 18, let. d, OSI ; ", "")</f>
        <v/>
      </c>
    </row>
    <row r="24" spans="2:10" x14ac:dyDescent="0.2">
      <c r="B24" s="132"/>
      <c r="C24" s="133"/>
      <c r="D24" s="133"/>
      <c r="E24" s="133"/>
      <c r="F24" s="133"/>
      <c r="G24" s="133"/>
      <c r="H24" s="133"/>
      <c r="I24" s="133"/>
      <c r="J24" s="134"/>
    </row>
    <row r="25" spans="2:10" ht="25.5" x14ac:dyDescent="0.2">
      <c r="B25" s="34" t="s">
        <v>103</v>
      </c>
      <c r="C25" s="8" t="s">
        <v>200</v>
      </c>
      <c r="D25" s="8" t="s">
        <v>104</v>
      </c>
      <c r="E25" s="8" t="s">
        <v>105</v>
      </c>
      <c r="F25" s="8" t="s">
        <v>106</v>
      </c>
      <c r="G25" s="7" t="str">
        <f>IF(COUNTIF(C25:C25, "S’applique") &gt; 0, "art. 20, let. f, OSI ; ", "")</f>
        <v/>
      </c>
      <c r="H25" s="7" t="str">
        <f>IF(COUNTIF(D25:D25, "S’applique") &gt; 0, "art. 20, let. f, OSI ; ", "")</f>
        <v/>
      </c>
      <c r="I25" s="7" t="str">
        <f>IF(COUNTIF(E25:E25, "S’applique") &gt; 0, "art. 20, let. f, OSI ; ", "")</f>
        <v/>
      </c>
      <c r="J25" s="7" t="str">
        <f>IF(COUNTIF(F25:F25, "S’applique") &gt; 0, "art. 20, let. f, OSI ; ", "")</f>
        <v/>
      </c>
    </row>
    <row r="26" spans="2:10" ht="25.5" x14ac:dyDescent="0.2">
      <c r="B26" s="34" t="s">
        <v>107</v>
      </c>
      <c r="C26" s="8" t="s">
        <v>200</v>
      </c>
      <c r="D26" s="8" t="s">
        <v>108</v>
      </c>
      <c r="E26" s="8" t="s">
        <v>109</v>
      </c>
      <c r="F26" s="8" t="s">
        <v>110</v>
      </c>
      <c r="G26" s="7" t="str">
        <f>IF(COUNTIF(C26:C26, "S’applique") &gt; 0, "art. 19, let. f, OSI ; ", "")</f>
        <v/>
      </c>
      <c r="H26" s="7" t="str">
        <f>IF(COUNTIF(D26:D26, "S’applique") &gt; 0, "art. 19, let. f, OSI ; ", "")</f>
        <v/>
      </c>
      <c r="I26" s="7" t="str">
        <f>IF(COUNTIF(E26:E26, "S’applique") &gt; 0, "art. 19, let. f, OSI ; ", "")</f>
        <v/>
      </c>
      <c r="J26" s="7" t="str">
        <f>IF(COUNTIF(F26:F26, "S’applique") &gt; 0, "art. 19, let. f, OSI ; ", "")</f>
        <v/>
      </c>
    </row>
    <row r="27" spans="2:10" x14ac:dyDescent="0.2">
      <c r="B27" s="132"/>
      <c r="C27" s="133"/>
      <c r="D27" s="133"/>
      <c r="E27" s="133"/>
      <c r="F27" s="133"/>
      <c r="G27" s="133"/>
      <c r="H27" s="133"/>
      <c r="I27" s="133"/>
      <c r="J27" s="134"/>
    </row>
    <row r="28" spans="2:10" ht="38.25" x14ac:dyDescent="0.2">
      <c r="B28" s="34" t="s">
        <v>111</v>
      </c>
      <c r="C28" s="8" t="s">
        <v>200</v>
      </c>
      <c r="D28" s="8" t="s">
        <v>112</v>
      </c>
      <c r="E28" s="8" t="s">
        <v>113</v>
      </c>
      <c r="F28" s="8" t="s">
        <v>114</v>
      </c>
      <c r="G28" s="7" t="str">
        <f>IF(COUNTIF(C28:C28, "S’applique") &gt; 0, "art. 20, let. g, OSI ; ", "")</f>
        <v/>
      </c>
      <c r="H28" s="7" t="str">
        <f>IF(COUNTIF(D28:D28, "S’applique") &gt; 0, "art. 20, let. g, OSI ; ", "")</f>
        <v/>
      </c>
      <c r="I28" s="7" t="str">
        <f>IF(COUNTIF(E28:E28, "S’applique") &gt; 0, "art. 20, let. g, OSI ; ", "")</f>
        <v/>
      </c>
      <c r="J28" s="7" t="str">
        <f>IF(COUNTIF(F28:F28, "S’applique") &gt; 0, "art. 20, let. g, OSI ; ", "")</f>
        <v/>
      </c>
    </row>
    <row r="29" spans="2:10" ht="38.25" x14ac:dyDescent="0.2">
      <c r="B29" s="34" t="s">
        <v>211</v>
      </c>
      <c r="C29" s="8" t="s">
        <v>200</v>
      </c>
      <c r="D29" s="8" t="s">
        <v>115</v>
      </c>
      <c r="E29" s="8" t="s">
        <v>116</v>
      </c>
      <c r="F29" s="8" t="s">
        <v>117</v>
      </c>
      <c r="G29" s="7" t="str">
        <f>IF(COUNTIF(C29:C29, "S’applique") &gt; 0, "art. 19, let. g, OSI ; ", "")</f>
        <v/>
      </c>
      <c r="H29" s="7" t="str">
        <f>IF(COUNTIF(D29:D29, "S’applique") &gt; 0, "art. 19, let. g, OSI ; ", "")</f>
        <v/>
      </c>
      <c r="I29" s="7" t="str">
        <f>IF(COUNTIF(E29:E29, "S’applique") &gt; 0, "art. 19, let. g, OSI ; ", "")</f>
        <v/>
      </c>
      <c r="J29" s="7" t="str">
        <f>IF(COUNTIF(F29:F29, "S’applique") &gt; 0, "art. 19, let. g, OSI ; ", "")</f>
        <v/>
      </c>
    </row>
    <row r="30" spans="2:10" ht="14.25" x14ac:dyDescent="0.2">
      <c r="B30" s="34" t="s">
        <v>118</v>
      </c>
      <c r="C30" s="8" t="s">
        <v>200</v>
      </c>
      <c r="D30" s="8" t="s">
        <v>119</v>
      </c>
      <c r="E30" s="8" t="s">
        <v>120</v>
      </c>
      <c r="F30" s="8" t="s">
        <v>121</v>
      </c>
      <c r="G30" s="7" t="str">
        <f>IF(COUNTIF(C30:C30, "S’applique") &gt; 0, "art. 18, let. e, OSI ; ", "")</f>
        <v/>
      </c>
      <c r="H30" s="7" t="str">
        <f>IF(COUNTIF(D30:D30, "S’applique") &gt; 0, "art. 18, let. e, OSI ; ", "")</f>
        <v/>
      </c>
      <c r="I30" s="7" t="str">
        <f>IF(COUNTIF(E30:E30, "S’applique") &gt; 0, "art. 18, let. e, OSI ; ", "")</f>
        <v/>
      </c>
      <c r="J30" s="7" t="str">
        <f>IF(COUNTIF(F30:F30, "S’applique") &gt; 0, "art. 18, let. e, OSI ; ", "")</f>
        <v/>
      </c>
    </row>
    <row r="31" spans="2:10" x14ac:dyDescent="0.2">
      <c r="B31" s="132"/>
      <c r="C31" s="133"/>
      <c r="D31" s="133"/>
      <c r="E31" s="133"/>
      <c r="F31" s="133"/>
      <c r="G31" s="133"/>
      <c r="H31" s="133"/>
      <c r="I31" s="133"/>
      <c r="J31" s="134"/>
    </row>
    <row r="32" spans="2:10" ht="25.5" x14ac:dyDescent="0.2">
      <c r="B32" s="34" t="s">
        <v>122</v>
      </c>
      <c r="C32" s="8" t="s">
        <v>200</v>
      </c>
      <c r="D32" s="8" t="s">
        <v>200</v>
      </c>
      <c r="E32" s="8" t="s">
        <v>200</v>
      </c>
      <c r="F32" s="8" t="s">
        <v>123</v>
      </c>
      <c r="G32" s="7" t="str">
        <f>IF(COUNTIF(C32:C32, "S’applique") &gt; 0, "art. 20, let. h, OSI ; ", "")</f>
        <v/>
      </c>
      <c r="H32" s="7" t="str">
        <f>IF(COUNTIF(D32:D32, "S’applique") &gt; 0, "art. 20, let. h, OSI ; ", "")</f>
        <v/>
      </c>
      <c r="I32" s="7" t="str">
        <f>IF(COUNTIF(E32:E32, "S’applique") &gt; 0, "art. 20, let. h, OSI ; ", "")</f>
        <v/>
      </c>
      <c r="J32" s="7" t="str">
        <f>IF(COUNTIF(F32:F32, "S’applique") &gt; 0, "art. 20, let. h, OSI ; ", "")</f>
        <v/>
      </c>
    </row>
    <row r="33" spans="2:10" ht="25.5" x14ac:dyDescent="0.2">
      <c r="B33" s="34" t="s">
        <v>124</v>
      </c>
      <c r="C33" s="8" t="s">
        <v>200</v>
      </c>
      <c r="D33" s="8" t="s">
        <v>54</v>
      </c>
      <c r="E33" s="8" t="s">
        <v>125</v>
      </c>
      <c r="F33" s="8" t="s">
        <v>126</v>
      </c>
      <c r="G33" s="7" t="str">
        <f>IF(COUNTIF(C33:C33, "S’applique") &gt; 0, "art. 19, let. h, OSI ; ", "")</f>
        <v/>
      </c>
      <c r="H33" s="7" t="str">
        <f>IF(COUNTIF(D33:D33, "S’applique") &gt; 0, "art. 19, let. h, OSI ; ", "")</f>
        <v/>
      </c>
      <c r="I33" s="7" t="str">
        <f>IF(COUNTIF(E33:E33, "S’applique") &gt; 0, "art. 19, let. h, OSI ; ", "")</f>
        <v/>
      </c>
      <c r="J33" s="7" t="str">
        <f>IF(COUNTIF(F33:F33, "S’applique") &gt; 0, "art. 19, let. h, OSI ; ", "")</f>
        <v/>
      </c>
    </row>
    <row r="34" spans="2:10" ht="25.5" x14ac:dyDescent="0.2">
      <c r="B34" s="34" t="s">
        <v>127</v>
      </c>
      <c r="C34" s="8" t="s">
        <v>200</v>
      </c>
      <c r="D34" s="8" t="s">
        <v>128</v>
      </c>
      <c r="E34" s="8" t="s">
        <v>129</v>
      </c>
      <c r="F34" s="8" t="s">
        <v>130</v>
      </c>
      <c r="G34" s="7" t="str">
        <f>IF(COUNTIF(C34:C34, "S’applique") &gt; 0, "art. 18, let. f, OSI ; ", "")</f>
        <v/>
      </c>
      <c r="H34" s="7" t="str">
        <f>IF(COUNTIF(D34:D34, "S’applique") &gt; 0, "art. 18, let. f, OSI ; ", "")</f>
        <v/>
      </c>
      <c r="I34" s="7" t="str">
        <f>IF(COUNTIF(E34:E34, "S’applique") &gt; 0, "art. 18, let. f, OSI ; ", "")</f>
        <v/>
      </c>
      <c r="J34" s="7" t="str">
        <f>IF(COUNTIF(F34:F34, "S’applique") &gt; 0, "art. 18, let. f, OSI ; ", "")</f>
        <v/>
      </c>
    </row>
    <row r="35" spans="2:10" x14ac:dyDescent="0.2">
      <c r="B35" s="132"/>
      <c r="C35" s="133"/>
      <c r="D35" s="133"/>
      <c r="E35" s="133"/>
      <c r="F35" s="133"/>
      <c r="G35" s="133"/>
      <c r="H35" s="133"/>
      <c r="I35" s="133"/>
      <c r="J35" s="134"/>
    </row>
    <row r="36" spans="2:10" ht="25.5" x14ac:dyDescent="0.2">
      <c r="B36" s="34" t="s">
        <v>131</v>
      </c>
      <c r="C36" s="50" t="s">
        <v>199</v>
      </c>
      <c r="D36" s="50" t="s">
        <v>199</v>
      </c>
      <c r="E36" s="50" t="s">
        <v>199</v>
      </c>
      <c r="F36" s="80" t="s">
        <v>199</v>
      </c>
      <c r="G36" s="7" t="str">
        <f>IF(IFERROR(SEARCH("50 - 500",C36),0)&gt;0,"art. 28, al. 1, OSI ; ",IF(IFERROR(SEARCH("500",C36),0)&gt;0,"art. 28, al. 2, OSI ; ",""))</f>
        <v/>
      </c>
      <c r="H36" s="7" t="str">
        <f>IF(IFERROR(SEARCH("50 - 500",D36),0)&gt;0,"art. 28, al. 1, OSI ; ",IF(IFERROR(SEARCH("500",D36),0)&gt;0,"art. 28, al. 2, OSI ; ",""))</f>
        <v/>
      </c>
      <c r="I36" s="7" t="str">
        <f>IF(IFERROR(SEARCH("50 - 500",E36),0)&gt;0,"art. 28, al. 1, OSI ; ",IF(IFERROR(SEARCH("500",E36),0)&gt;0,"art. 28, al. 2, OSI ; ",""))</f>
        <v/>
      </c>
      <c r="J36" s="7" t="str">
        <f>IF(IFERROR(SEARCH("50 - 500",F36),0)&gt;0,"art. 28, al. 1, OSI ; ",IF(IFERROR(SEARCH("500",F36),0)&gt;0,"art. 28, al. 2, OSI ; ",""))</f>
        <v/>
      </c>
    </row>
    <row r="37" spans="2:10" x14ac:dyDescent="0.2">
      <c r="B37" s="86"/>
      <c r="C37" s="49"/>
      <c r="D37" s="49"/>
      <c r="E37" s="49"/>
      <c r="F37" s="49"/>
      <c r="G37" s="49"/>
      <c r="H37" s="49"/>
      <c r="I37" s="49"/>
      <c r="J37" s="49"/>
    </row>
    <row r="38" spans="2:10" ht="38.25" x14ac:dyDescent="0.2">
      <c r="B38" s="34" t="s">
        <v>132</v>
      </c>
      <c r="C38" s="8" t="s">
        <v>200</v>
      </c>
      <c r="D38" s="8" t="s">
        <v>200</v>
      </c>
      <c r="E38" s="8" t="s">
        <v>133</v>
      </c>
      <c r="F38" s="8" t="s">
        <v>134</v>
      </c>
      <c r="G38" s="51" t="str">
        <f>IF(COUNTIF(C38:C38, "S’applique") &gt; 0, "exigences légales particulières", "")</f>
        <v/>
      </c>
      <c r="H38" s="51" t="str">
        <f>IF(COUNTIF(D38:D38, "S’applique") &gt; 0, "exigences légales particulières", "")</f>
        <v/>
      </c>
      <c r="I38" s="51" t="str">
        <f>IF(COUNTIF(E38:E38, "S’applique") &gt; 0, "exigences légales particulières", "")</f>
        <v/>
      </c>
      <c r="J38" s="51" t="str">
        <f>IF(COUNTIF(F38:F38, "S’applique") &gt; 0, "exigences légales particulières", "")</f>
        <v/>
      </c>
    </row>
    <row r="39" spans="2:10" ht="31.5" customHeight="1" x14ac:dyDescent="0.2">
      <c r="B39" s="87" t="s">
        <v>135</v>
      </c>
      <c r="C39" s="59"/>
      <c r="D39" s="59"/>
      <c r="E39" s="59"/>
      <c r="F39" s="59"/>
      <c r="G39" s="49"/>
      <c r="H39" s="49"/>
      <c r="I39" s="49"/>
      <c r="J39" s="49"/>
    </row>
    <row r="40" spans="2:10" ht="14.1" customHeight="1" thickBot="1" x14ac:dyDescent="0.25">
      <c r="B40" s="49"/>
      <c r="C40" s="49"/>
      <c r="D40" s="49"/>
      <c r="E40" s="49"/>
      <c r="F40" s="49"/>
      <c r="G40" s="49"/>
      <c r="H40" s="49"/>
      <c r="I40" s="49"/>
      <c r="J40" s="49"/>
    </row>
    <row r="41" spans="2:10" ht="39" thickBot="1" x14ac:dyDescent="0.25">
      <c r="B41" s="19" t="s">
        <v>198</v>
      </c>
      <c r="C41" s="41" t="str">
        <f>IF(G41&gt;=3,"SECRET",
IF(G41=2,"CONFIDENTIEL",
IF(G41=1,"INTERNE","Non classifié")))</f>
        <v>Non classifié</v>
      </c>
      <c r="D41" s="49"/>
      <c r="E41" s="49"/>
      <c r="F41" s="49"/>
      <c r="G41" s="52">
        <f>IF(OR('2. Informations'!C18=3,IFERROR(FIND("20",G44)&gt;0,0)),3,
IF(OR('2. Informations'!C18=2,IFERROR(FIND(19,G44)&gt;0,0)), 2,
IF(OR('2. Informations'!C18=1,IFERROR(FIND("18",G44)&gt;0,0)), 1, 0)))</f>
        <v>0</v>
      </c>
      <c r="H41" s="49"/>
      <c r="I41" s="49"/>
      <c r="J41" s="49"/>
    </row>
    <row r="42" spans="2:10" ht="29.25" customHeight="1" thickBot="1" x14ac:dyDescent="0.25">
      <c r="B42" s="91" t="s">
        <v>197</v>
      </c>
      <c r="C42" s="53" t="str">
        <f>IF(G42&gt;=3,"Protection très élevée",IF(G42=2,"Protection élevée","Protection de base"))</f>
        <v>Protection de base</v>
      </c>
      <c r="D42" s="53" t="str">
        <f>IF(H42&gt;=3,"Protection très élevée",IF(H42=2,"Protection élevée","Protection de base"))</f>
        <v>Protection de base</v>
      </c>
      <c r="E42" s="53" t="str">
        <f>IF(I42&gt;=3,"Protection très élevée",IF(I42=2,"Protection élevée","Protection de base"))</f>
        <v>Protection de base</v>
      </c>
      <c r="F42" s="53" t="str">
        <f>IF(J42&gt;=3,"Protection très élevée",IF(J42=2,"Protection élevée","Protection de base"))</f>
        <v>Protection de base</v>
      </c>
      <c r="G42" s="52">
        <f>IF(OR(IFERROR(FIND("20",G44)&gt;0,0),G41=3,IFERROR(FIND("al. 2",G44)&gt;0,0)),3,
IF(OR(IFERROR(FIND("19",G44)&gt;0,0),G41=2,IFERROR(FIND("al. 1",G44)&gt;0,0)),
2,
IF(IFERROR(FIND("18",G44)&gt;0,0),0,0)))</f>
        <v>0</v>
      </c>
      <c r="H42" s="52">
        <f>IF(OR(IFERROR(FIND("20",H44)&gt;0,0),IFERROR(FIND("al. 2",H44)&gt;0,0)),3,
IF(OR(IFERROR(FIND("19",H44)&gt;0,0),IFERROR(FIND("al. 1",H44)&gt;0,0)),
2,
IF(IFERROR(FIND("18",H44)&gt;0,0),0,0)))</f>
        <v>0</v>
      </c>
      <c r="I42" s="52">
        <f>IF(OR(IFERROR(FIND("20",I44)&gt;0,0),IFERROR(FIND("al. 2",I44)&gt;0,0)),
3,
IF(OR(IFERROR(FIND("19",I44)&gt;0,0),IFERROR(FIND("al. 1",I44)&gt;0,0)),
2,
IF(IFERROR(FIND("18",I44)&gt;0,0),0,0)))</f>
        <v>0</v>
      </c>
      <c r="J42" s="52">
        <f>IF(OR(IFERROR(FIND("20",J44)&gt;0,0),IFERROR(FIND("al. 2",J44)&gt;0,0)),
3,
IF(OR(IFERROR(FIND("19",J44)&gt;0,0),IFERROR(FIND("al. 1",J44)&gt;0,0)),
2,
IF(IFERROR(FIND("18",J44)&gt;0,0),0,0)))</f>
        <v>0</v>
      </c>
    </row>
    <row r="43" spans="2:10" ht="30" customHeight="1" thickBot="1" x14ac:dyDescent="0.25">
      <c r="B43" s="42" t="s">
        <v>136</v>
      </c>
      <c r="C43" s="53" t="str">
        <f>IF(G43&gt;=2,"Besoin de protection accru","Pas de besoin de protection accru")</f>
        <v>Pas de besoin de protection accru</v>
      </c>
      <c r="D43" s="53" t="str">
        <f>IF(H43&gt;=2,"Besoin de protection accru","Pas de besoin de protection accru")</f>
        <v>Pas de besoin de protection accru</v>
      </c>
      <c r="E43" s="53" t="str">
        <f>IF(I43&gt;=2,"Besoin de protection accru","Pas de besoin de protection accru")</f>
        <v>Pas de besoin de protection accru</v>
      </c>
      <c r="F43" s="53" t="str">
        <f>IF(J43&gt;=2,"Besoin de protection accru","Pas de besoin de protection accru")</f>
        <v>Pas de besoin de protection accru</v>
      </c>
      <c r="G43">
        <f>IF(OR(IFERROR(FIND("Abs 2",G44)&gt;0,0),G42=3),3,
IF(OR(IFERROR(FIND("Abs 1",G44)&gt;0,0),IF(G38="",0,2),G42=2),2,0))</f>
        <v>0</v>
      </c>
      <c r="H43">
        <f>IF(IF(H38="",0,1)&gt;H42,2,H42)</f>
        <v>0</v>
      </c>
      <c r="I43">
        <f>IF(IF(I38="",0,1)&gt;I42,2,I42)</f>
        <v>0</v>
      </c>
      <c r="J43">
        <f>IF(IF(J38="",0,1)&gt;J42,2,J42)</f>
        <v>0</v>
      </c>
    </row>
    <row r="44" spans="2:10" s="21" customFormat="1" ht="79.5" customHeight="1" thickBot="1" x14ac:dyDescent="0.25">
      <c r="B44" s="42" t="s">
        <v>137</v>
      </c>
      <c r="C44" s="64" t="str">
        <f>_xlfn.CONCAT("Classification selon le catalogue : ",'2. Informations'!C17,". ", IF(G44="","",_xlfn.CONCAT(" Ensemble de l’objet : ",C42," (",G44,")")))</f>
        <v xml:space="preserve">Classification selon le catalogue : Non classifié. </v>
      </c>
      <c r="D44" s="64" t="str">
        <f>_xlfn.CONCAT(D42,IF(H44="","",_xlfn.CONCAT(" (",H44,")")))</f>
        <v>Protection de base</v>
      </c>
      <c r="E44" s="64" t="str">
        <f>_xlfn.CONCAT(E42,IF(I44="","",_xlfn.CONCAT(" (",I44,")")))</f>
        <v>Protection de base</v>
      </c>
      <c r="F44" s="64" t="str">
        <f>_xlfn.CONCAT(F42,IF(J44="","",_xlfn.CONCAT(" (",J44,")")))</f>
        <v>Protection de base</v>
      </c>
      <c r="G44" s="21" t="str">
        <f>_xlfn.CONCAT(G6:G38)</f>
        <v/>
      </c>
      <c r="H44" s="21" t="str">
        <f>_xlfn.CONCAT(H6:H38)</f>
        <v/>
      </c>
      <c r="I44" s="21" t="str">
        <f>_xlfn.CONCAT(I6:I38)</f>
        <v/>
      </c>
      <c r="J44" s="21" t="str">
        <f>_xlfn.CONCAT(J6:J38)</f>
        <v/>
      </c>
    </row>
    <row r="48" spans="2:10" x14ac:dyDescent="0.2">
      <c r="B48" s="49"/>
    </row>
  </sheetData>
  <mergeCells count="11">
    <mergeCell ref="E1:F1"/>
    <mergeCell ref="E2:F2"/>
    <mergeCell ref="B1:B2"/>
    <mergeCell ref="B35:J35"/>
    <mergeCell ref="C9:J9"/>
    <mergeCell ref="C13:J13"/>
    <mergeCell ref="B16:J16"/>
    <mergeCell ref="B20:J20"/>
    <mergeCell ref="B24:J24"/>
    <mergeCell ref="B27:J27"/>
    <mergeCell ref="B31:J31"/>
  </mergeCells>
  <conditionalFormatting sqref="C10:C12">
    <cfRule type="cellIs" dxfId="733" priority="543" stopIfTrue="1" operator="equal">
      <formula>"Keine Personendaten"</formula>
    </cfRule>
    <cfRule type="cellIs" dxfId="732" priority="544" stopIfTrue="1" operator="equal">
      <formula>"Personendaten werden bearbeitet - Risikovorprüfung ergibt kein hohes Risiko"</formula>
    </cfRule>
    <cfRule type="cellIs" dxfId="731" priority="545" stopIfTrue="1" operator="equal">
      <formula>"Personendaten werden bearbeitet - Risikovorprüfung ergibt hohe Risiken"</formula>
    </cfRule>
    <cfRule type="cellIs" dxfId="730" priority="547" operator="equal">
      <formula>"Ne s’applique pas"</formula>
    </cfRule>
  </conditionalFormatting>
  <conditionalFormatting sqref="C10:C13">
    <cfRule type="cellIs" dxfId="729" priority="546" operator="equal">
      <formula>"Trifft zu"</formula>
    </cfRule>
  </conditionalFormatting>
  <conditionalFormatting sqref="C13">
    <cfRule type="cellIs" dxfId="728" priority="1439" operator="equal">
      <formula>"Trifft nicht zu"</formula>
    </cfRule>
    <cfRule type="cellIs" dxfId="727" priority="1444" stopIfTrue="1" operator="equal">
      <formula>"Personendaten werden bearbeitet - Risikovorprüfung ergibt hohe Risiken"</formula>
    </cfRule>
    <cfRule type="cellIs" dxfId="726" priority="1443" stopIfTrue="1" operator="equal">
      <formula>"Personendaten werden bearbeitet - Risikovorprüfung ergibt kein hohes Risiko"</formula>
    </cfRule>
    <cfRule type="cellIs" dxfId="725" priority="1442" stopIfTrue="1" operator="equal">
      <formula>"Keine Personendaten"</formula>
    </cfRule>
  </conditionalFormatting>
  <conditionalFormatting sqref="C14:C15">
    <cfRule type="cellIs" dxfId="724" priority="484" operator="equal">
      <formula>"Trifft zu"</formula>
    </cfRule>
    <cfRule type="cellIs" dxfId="723" priority="481" stopIfTrue="1" operator="equal">
      <formula>"Keine Personendaten"</formula>
    </cfRule>
    <cfRule type="cellIs" dxfId="722" priority="482" stopIfTrue="1" operator="equal">
      <formula>"Personendaten werden bearbeitet - Risikovorprüfung ergibt kein hohes Risiko"</formula>
    </cfRule>
    <cfRule type="cellIs" dxfId="721" priority="483" stopIfTrue="1" operator="equal">
      <formula>"Personendaten werden bearbeitet - Risikovorprüfung ergibt hohe Risiken"</formula>
    </cfRule>
    <cfRule type="cellIs" dxfId="720" priority="485" operator="equal">
      <formula>"Ne s’applique pas"</formula>
    </cfRule>
  </conditionalFormatting>
  <conditionalFormatting sqref="C17:C19">
    <cfRule type="cellIs" dxfId="719" priority="391" operator="equal">
      <formula>"Trifft zu"</formula>
    </cfRule>
    <cfRule type="cellIs" dxfId="718" priority="390" stopIfTrue="1" operator="equal">
      <formula>"Personendaten werden bearbeitet - Risikovorprüfung ergibt hohe Risiken"</formula>
    </cfRule>
    <cfRule type="cellIs" dxfId="717" priority="389" stopIfTrue="1" operator="equal">
      <formula>"Personendaten werden bearbeitet - Risikovorprüfung ergibt kein hohes Risiko"</formula>
    </cfRule>
    <cfRule type="cellIs" dxfId="716" priority="388" stopIfTrue="1" operator="equal">
      <formula>"Keine Personendaten"</formula>
    </cfRule>
    <cfRule type="cellIs" dxfId="715" priority="392" operator="equal">
      <formula>"Ne s’applique pas"</formula>
    </cfRule>
  </conditionalFormatting>
  <conditionalFormatting sqref="C21:C23">
    <cfRule type="cellIs" dxfId="714" priority="296" stopIfTrue="1" operator="equal">
      <formula>"Personendaten werden bearbeitet - Risikovorprüfung ergibt kein hohes Risiko"</formula>
    </cfRule>
    <cfRule type="cellIs" dxfId="713" priority="298" operator="equal">
      <formula>"Trifft zu"</formula>
    </cfRule>
    <cfRule type="cellIs" dxfId="712" priority="299" operator="equal">
      <formula>"Ne s’applique pas"</formula>
    </cfRule>
    <cfRule type="cellIs" dxfId="711" priority="295" stopIfTrue="1" operator="equal">
      <formula>"Keine Personendaten"</formula>
    </cfRule>
    <cfRule type="cellIs" dxfId="710" priority="297" stopIfTrue="1" operator="equal">
      <formula>"Personendaten werden bearbeitet - Risikovorprüfung ergibt hohe Risiken"</formula>
    </cfRule>
  </conditionalFormatting>
  <conditionalFormatting sqref="C25:C26">
    <cfRule type="cellIs" dxfId="709" priority="233" stopIfTrue="1" operator="equal">
      <formula>"Keine Personendaten"</formula>
    </cfRule>
    <cfRule type="cellIs" dxfId="708" priority="237" operator="equal">
      <formula>"Ne s’applique pas"</formula>
    </cfRule>
    <cfRule type="cellIs" dxfId="707" priority="236" operator="equal">
      <formula>"Trifft zu"</formula>
    </cfRule>
    <cfRule type="cellIs" dxfId="706" priority="235" stopIfTrue="1" operator="equal">
      <formula>"Personendaten werden bearbeitet - Risikovorprüfung ergibt hohe Risiken"</formula>
    </cfRule>
    <cfRule type="cellIs" dxfId="705" priority="234" stopIfTrue="1" operator="equal">
      <formula>"Personendaten werden bearbeitet - Risikovorprüfung ergibt kein hohes Risiko"</formula>
    </cfRule>
  </conditionalFormatting>
  <conditionalFormatting sqref="C28:C30">
    <cfRule type="cellIs" dxfId="704" priority="144" operator="equal">
      <formula>"Ne s’applique pas"</formula>
    </cfRule>
    <cfRule type="cellIs" dxfId="703" priority="141" stopIfTrue="1" operator="equal">
      <formula>"Personendaten werden bearbeitet - Risikovorprüfung ergibt kein hohes Risiko"</formula>
    </cfRule>
    <cfRule type="cellIs" dxfId="702" priority="142" stopIfTrue="1" operator="equal">
      <formula>"Personendaten werden bearbeitet - Risikovorprüfung ergibt hohe Risiken"</formula>
    </cfRule>
    <cfRule type="cellIs" dxfId="701" priority="143" operator="equal">
      <formula>"Trifft zu"</formula>
    </cfRule>
    <cfRule type="cellIs" dxfId="700" priority="140" stopIfTrue="1" operator="equal">
      <formula>"Keine Personendaten"</formula>
    </cfRule>
  </conditionalFormatting>
  <conditionalFormatting sqref="C32:C34">
    <cfRule type="cellIs" dxfId="699" priority="51" operator="equal">
      <formula>"Ne s’applique pas"</formula>
    </cfRule>
    <cfRule type="cellIs" dxfId="698" priority="47" stopIfTrue="1" operator="equal">
      <formula>"Keine Personendaten"</formula>
    </cfRule>
    <cfRule type="cellIs" dxfId="697" priority="48" stopIfTrue="1" operator="equal">
      <formula>"Personendaten werden bearbeitet - Risikovorprüfung ergibt kein hohes Risiko"</formula>
    </cfRule>
    <cfRule type="cellIs" dxfId="696" priority="49" stopIfTrue="1" operator="equal">
      <formula>"Personendaten werden bearbeitet - Risikovorprüfung ergibt hohe Risiken"</formula>
    </cfRule>
    <cfRule type="cellIs" dxfId="695" priority="50" operator="equal">
      <formula>"Trifft zu"</formula>
    </cfRule>
  </conditionalFormatting>
  <conditionalFormatting sqref="C41">
    <cfRule type="expression" dxfId="694" priority="9">
      <formula>C41="Secret"</formula>
    </cfRule>
    <cfRule type="expression" dxfId="693" priority="12">
      <formula>C41="Non classifié"</formula>
    </cfRule>
    <cfRule type="expression" dxfId="692" priority="11">
      <formula>C41="Interne"</formula>
    </cfRule>
    <cfRule type="expression" dxfId="691" priority="10">
      <formula>C41="Confidentiel"</formula>
    </cfRule>
  </conditionalFormatting>
  <conditionalFormatting sqref="C43">
    <cfRule type="expression" dxfId="690" priority="1453">
      <formula>C43="Besoin de protection accru"</formula>
    </cfRule>
    <cfRule type="expression" dxfId="689" priority="1454">
      <formula>C43="Pas de besoin de protection accru"</formula>
    </cfRule>
  </conditionalFormatting>
  <conditionalFormatting sqref="C38:D38">
    <cfRule type="cellIs" dxfId="688" priority="17" stopIfTrue="1" operator="equal">
      <formula>"Personendaten werden bearbeitet - Risikovorprüfung ergibt kein hohes Risiko"</formula>
    </cfRule>
    <cfRule type="cellIs" dxfId="687" priority="20" operator="equal">
      <formula>"Ne s’applique pas"</formula>
    </cfRule>
    <cfRule type="cellIs" dxfId="686" priority="19" operator="equal">
      <formula>"Trifft zu"</formula>
    </cfRule>
    <cfRule type="cellIs" dxfId="685" priority="18" stopIfTrue="1" operator="equal">
      <formula>"Personendaten werden bearbeitet - Risikovorprüfung ergibt hohe Risiken"</formula>
    </cfRule>
    <cfRule type="cellIs" dxfId="684" priority="16" stopIfTrue="1" operator="equal">
      <formula>"Keine Personendaten"</formula>
    </cfRule>
  </conditionalFormatting>
  <conditionalFormatting sqref="C6:F6">
    <cfRule type="cellIs" dxfId="683" priority="786" stopIfTrue="1" operator="equal">
      <formula>"Keine Personendaten"</formula>
    </cfRule>
    <cfRule type="cellIs" dxfId="682" priority="790" operator="equal">
      <formula>"Ne s’applique pas"</formula>
    </cfRule>
    <cfRule type="cellIs" dxfId="681" priority="789" operator="equal">
      <formula>"Trifft zu"</formula>
    </cfRule>
    <cfRule type="cellIs" dxfId="680" priority="787" stopIfTrue="1" operator="equal">
      <formula>"Personendaten werden bearbeitet - Risikovorprüfung ergibt kein hohes Risiko"</formula>
    </cfRule>
    <cfRule type="cellIs" dxfId="679" priority="788" stopIfTrue="1" operator="equal">
      <formula>"Personendaten werden bearbeitet - Risikovorprüfung ergibt hohe Risiken"</formula>
    </cfRule>
  </conditionalFormatting>
  <conditionalFormatting sqref="C7:F7">
    <cfRule type="cellIs" dxfId="678" priority="697" operator="equal">
      <formula>"Ne s’applique pas"</formula>
    </cfRule>
    <cfRule type="cellIs" dxfId="677" priority="696" operator="equal">
      <formula>"Trifft zu"</formula>
    </cfRule>
    <cfRule type="cellIs" dxfId="676" priority="695" stopIfTrue="1" operator="equal">
      <formula>"Personendaten werden bearbeitet - Risikovorprüfung ergibt hohe Risiken"</formula>
    </cfRule>
    <cfRule type="cellIs" dxfId="675" priority="694" stopIfTrue="1" operator="equal">
      <formula>"Personendaten werden bearbeitet - Risikovorprüfung ergibt kein hohes Risiko"</formula>
    </cfRule>
    <cfRule type="cellIs" dxfId="674" priority="693" stopIfTrue="1" operator="equal">
      <formula>"Keine Personendaten"</formula>
    </cfRule>
  </conditionalFormatting>
  <conditionalFormatting sqref="C8:F8">
    <cfRule type="cellIs" dxfId="673" priority="662" stopIfTrue="1" operator="equal">
      <formula>"Keine Personendaten"</formula>
    </cfRule>
    <cfRule type="cellIs" dxfId="672" priority="663" stopIfTrue="1" operator="equal">
      <formula>"Personendaten werden bearbeitet - Risikovorprüfung ergibt kein hohes Risiko"</formula>
    </cfRule>
    <cfRule type="cellIs" dxfId="671" priority="666" operator="equal">
      <formula>"Ne s’applique pas"</formula>
    </cfRule>
    <cfRule type="cellIs" dxfId="670" priority="665" operator="equal">
      <formula>"Trifft zu"</formula>
    </cfRule>
    <cfRule type="cellIs" dxfId="669" priority="664" stopIfTrue="1" operator="equal">
      <formula>"Personendaten werden bearbeitet - Risikovorprüfung ergibt hohe Risiken"</formula>
    </cfRule>
  </conditionalFormatting>
  <conditionalFormatting sqref="C36:F36">
    <cfRule type="cellIs" dxfId="668" priority="1906" operator="equal">
      <formula>"Ja"</formula>
    </cfRule>
    <cfRule type="cellIs" dxfId="667" priority="1903" operator="equal">
      <formula>"&gt; 500 mio CHF"</formula>
    </cfRule>
    <cfRule type="expression" dxfId="666" priority="1902">
      <formula>ISBLANK(C36)</formula>
    </cfRule>
    <cfRule type="cellIs" dxfId="665" priority="1905" operator="equal">
      <formula>"&lt; 50 mio CHF"</formula>
    </cfRule>
    <cfRule type="containsText" dxfId="664" priority="1904" operator="containsText" text="50 - 500 mio CHF">
      <formula>NOT(ISERROR(SEARCH("50 - 500 mio CHF",C36)))</formula>
    </cfRule>
  </conditionalFormatting>
  <conditionalFormatting sqref="C42:J42">
    <cfRule type="expression" dxfId="663" priority="8">
      <formula>C42="Protection de base"</formula>
    </cfRule>
    <cfRule type="expression" dxfId="662" priority="7">
      <formula>C42="Protection élevée"</formula>
    </cfRule>
    <cfRule type="expression" dxfId="661" priority="6">
      <formula>C42="Protection très élevée"</formula>
    </cfRule>
  </conditionalFormatting>
  <conditionalFormatting sqref="D33">
    <cfRule type="cellIs" dxfId="660" priority="3" stopIfTrue="1" operator="equal">
      <formula>"Personendaten werden bearbeitet - Risikovorprüfung ergibt hohe Risiken"</formula>
    </cfRule>
    <cfRule type="cellIs" dxfId="659" priority="2" stopIfTrue="1" operator="equal">
      <formula>"Personendaten werden bearbeitet - Risikovorprüfung ergibt kein hohes Risiko"</formula>
    </cfRule>
    <cfRule type="cellIs" dxfId="658" priority="1" stopIfTrue="1" operator="equal">
      <formula>"Keine Personendaten"</formula>
    </cfRule>
    <cfRule type="cellIs" dxfId="657" priority="5" operator="equal">
      <formula>"Ne s’applique pas"</formula>
    </cfRule>
    <cfRule type="cellIs" dxfId="656" priority="4" operator="equal">
      <formula>"Trifft zu"</formula>
    </cfRule>
  </conditionalFormatting>
  <conditionalFormatting sqref="D10:F10">
    <cfRule type="cellIs" dxfId="655" priority="631" stopIfTrue="1" operator="equal">
      <formula>"Keine Personendaten"</formula>
    </cfRule>
    <cfRule type="cellIs" dxfId="654" priority="635" operator="equal">
      <formula>"Ne s’applique pas"</formula>
    </cfRule>
    <cfRule type="cellIs" dxfId="653" priority="634" operator="equal">
      <formula>"Trifft zu"</formula>
    </cfRule>
    <cfRule type="cellIs" dxfId="652" priority="633" stopIfTrue="1" operator="equal">
      <formula>"Personendaten werden bearbeitet - Risikovorprüfung ergibt hohe Risiken"</formula>
    </cfRule>
    <cfRule type="cellIs" dxfId="651" priority="632" stopIfTrue="1" operator="equal">
      <formula>"Personendaten werden bearbeitet - Risikovorprüfung ergibt kein hohes Risiko"</formula>
    </cfRule>
  </conditionalFormatting>
  <conditionalFormatting sqref="D11:F11">
    <cfRule type="cellIs" dxfId="650" priority="601" stopIfTrue="1" operator="equal">
      <formula>"Personendaten werden bearbeitet - Risikovorprüfung ergibt kein hohes Risiko"</formula>
    </cfRule>
    <cfRule type="cellIs" dxfId="649" priority="602" stopIfTrue="1" operator="equal">
      <formula>"Personendaten werden bearbeitet - Risikovorprüfung ergibt hohe Risiken"</formula>
    </cfRule>
    <cfRule type="cellIs" dxfId="648" priority="603" operator="equal">
      <formula>"Trifft zu"</formula>
    </cfRule>
    <cfRule type="cellIs" dxfId="647" priority="600" stopIfTrue="1" operator="equal">
      <formula>"Keine Personendaten"</formula>
    </cfRule>
    <cfRule type="cellIs" dxfId="646" priority="604" operator="equal">
      <formula>"Ne s’applique pas"</formula>
    </cfRule>
  </conditionalFormatting>
  <conditionalFormatting sqref="D12:F12">
    <cfRule type="cellIs" dxfId="645" priority="572" operator="equal">
      <formula>"Trifft zu"</formula>
    </cfRule>
    <cfRule type="cellIs" dxfId="644" priority="571" stopIfTrue="1" operator="equal">
      <formula>"Personendaten werden bearbeitet - Risikovorprüfung ergibt hohe Risiken"</formula>
    </cfRule>
    <cfRule type="cellIs" dxfId="643" priority="570" stopIfTrue="1" operator="equal">
      <formula>"Personendaten werden bearbeitet - Risikovorprüfung ergibt kein hohes Risiko"</formula>
    </cfRule>
    <cfRule type="cellIs" dxfId="642" priority="569" stopIfTrue="1" operator="equal">
      <formula>"Keine Personendaten"</formula>
    </cfRule>
    <cfRule type="cellIs" dxfId="641" priority="573" operator="equal">
      <formula>"Ne s’applique pas"</formula>
    </cfRule>
  </conditionalFormatting>
  <conditionalFormatting sqref="D14:F14">
    <cfRule type="cellIs" dxfId="640" priority="539" stopIfTrue="1" operator="equal">
      <formula>"Personendaten werden bearbeitet - Risikovorprüfung ergibt kein hohes Risiko"</formula>
    </cfRule>
    <cfRule type="cellIs" dxfId="639" priority="541" operator="equal">
      <formula>"Trifft zu"</formula>
    </cfRule>
    <cfRule type="cellIs" dxfId="638" priority="540" stopIfTrue="1" operator="equal">
      <formula>"Personendaten werden bearbeitet - Risikovorprüfung ergibt hohe Risiken"</formula>
    </cfRule>
    <cfRule type="cellIs" dxfId="637" priority="538" stopIfTrue="1" operator="equal">
      <formula>"Keine Personendaten"</formula>
    </cfRule>
    <cfRule type="cellIs" dxfId="636" priority="542" operator="equal">
      <formula>"Ne s’applique pas"</formula>
    </cfRule>
  </conditionalFormatting>
  <conditionalFormatting sqref="D15:F15">
    <cfRule type="cellIs" dxfId="635" priority="509" stopIfTrue="1" operator="equal">
      <formula>"Personendaten werden bearbeitet - Risikovorprüfung ergibt hohe Risiken"</formula>
    </cfRule>
    <cfRule type="cellIs" dxfId="634" priority="508" stopIfTrue="1" operator="equal">
      <formula>"Personendaten werden bearbeitet - Risikovorprüfung ergibt kein hohes Risiko"</formula>
    </cfRule>
    <cfRule type="cellIs" dxfId="633" priority="507" stopIfTrue="1" operator="equal">
      <formula>"Keine Personendaten"</formula>
    </cfRule>
    <cfRule type="cellIs" dxfId="632" priority="511" operator="equal">
      <formula>"Ne s’applique pas"</formula>
    </cfRule>
    <cfRule type="cellIs" dxfId="631" priority="510" operator="equal">
      <formula>"Trifft zu"</formula>
    </cfRule>
  </conditionalFormatting>
  <conditionalFormatting sqref="D17:F17">
    <cfRule type="cellIs" dxfId="630" priority="476" stopIfTrue="1" operator="equal">
      <formula>"Keine Personendaten"</formula>
    </cfRule>
    <cfRule type="cellIs" dxfId="629" priority="480" operator="equal">
      <formula>"Ne s’applique pas"</formula>
    </cfRule>
    <cfRule type="cellIs" dxfId="628" priority="479" operator="equal">
      <formula>"Trifft zu"</formula>
    </cfRule>
    <cfRule type="cellIs" dxfId="627" priority="478" stopIfTrue="1" operator="equal">
      <formula>"Personendaten werden bearbeitet - Risikovorprüfung ergibt hohe Risiken"</formula>
    </cfRule>
    <cfRule type="cellIs" dxfId="626" priority="477" stopIfTrue="1" operator="equal">
      <formula>"Personendaten werden bearbeitet - Risikovorprüfung ergibt kein hohes Risiko"</formula>
    </cfRule>
  </conditionalFormatting>
  <conditionalFormatting sqref="D18:F18">
    <cfRule type="cellIs" dxfId="625" priority="446" stopIfTrue="1" operator="equal">
      <formula>"Personendaten werden bearbeitet - Risikovorprüfung ergibt kein hohes Risiko"</formula>
    </cfRule>
    <cfRule type="cellIs" dxfId="624" priority="445" stopIfTrue="1" operator="equal">
      <formula>"Keine Personendaten"</formula>
    </cfRule>
    <cfRule type="cellIs" dxfId="623" priority="449" operator="equal">
      <formula>"Ne s’applique pas"</formula>
    </cfRule>
    <cfRule type="cellIs" dxfId="622" priority="448" operator="equal">
      <formula>"Trifft zu"</formula>
    </cfRule>
    <cfRule type="cellIs" dxfId="621" priority="447" stopIfTrue="1" operator="equal">
      <formula>"Personendaten werden bearbeitet - Risikovorprüfung ergibt hohe Risiken"</formula>
    </cfRule>
  </conditionalFormatting>
  <conditionalFormatting sqref="D19:F19">
    <cfRule type="cellIs" dxfId="620" priority="414" stopIfTrue="1" operator="equal">
      <formula>"Keine Personendaten"</formula>
    </cfRule>
    <cfRule type="cellIs" dxfId="619" priority="415" stopIfTrue="1" operator="equal">
      <formula>"Personendaten werden bearbeitet - Risikovorprüfung ergibt kein hohes Risiko"</formula>
    </cfRule>
    <cfRule type="cellIs" dxfId="618" priority="416" stopIfTrue="1" operator="equal">
      <formula>"Personendaten werden bearbeitet - Risikovorprüfung ergibt hohe Risiken"</formula>
    </cfRule>
    <cfRule type="cellIs" dxfId="617" priority="417" operator="equal">
      <formula>"Trifft zu"</formula>
    </cfRule>
    <cfRule type="cellIs" dxfId="616" priority="418" operator="equal">
      <formula>"Ne s’applique pas"</formula>
    </cfRule>
  </conditionalFormatting>
  <conditionalFormatting sqref="D21:F21">
    <cfRule type="cellIs" dxfId="615" priority="356" operator="equal">
      <formula>"Ne s’applique pas"</formula>
    </cfRule>
    <cfRule type="cellIs" dxfId="614" priority="355" operator="equal">
      <formula>"Trifft zu"</formula>
    </cfRule>
    <cfRule type="cellIs" dxfId="613" priority="353" stopIfTrue="1" operator="equal">
      <formula>"Personendaten werden bearbeitet - Risikovorprüfung ergibt kein hohes Risiko"</formula>
    </cfRule>
    <cfRule type="cellIs" dxfId="612" priority="354" stopIfTrue="1" operator="equal">
      <formula>"Personendaten werden bearbeitet - Risikovorprüfung ergibt hohe Risiken"</formula>
    </cfRule>
    <cfRule type="cellIs" dxfId="611" priority="352" stopIfTrue="1" operator="equal">
      <formula>"Keine Personendaten"</formula>
    </cfRule>
  </conditionalFormatting>
  <conditionalFormatting sqref="D22:F22">
    <cfRule type="cellIs" dxfId="610" priority="387" operator="equal">
      <formula>"Ne s’applique pas"</formula>
    </cfRule>
    <cfRule type="cellIs" dxfId="609" priority="386" operator="equal">
      <formula>"Trifft zu"</formula>
    </cfRule>
    <cfRule type="cellIs" dxfId="608" priority="385" stopIfTrue="1" operator="equal">
      <formula>"Personendaten werden bearbeitet - Risikovorprüfung ergibt hohe Risiken"</formula>
    </cfRule>
    <cfRule type="cellIs" dxfId="607" priority="384" stopIfTrue="1" operator="equal">
      <formula>"Personendaten werden bearbeitet - Risikovorprüfung ergibt kein hohes Risiko"</formula>
    </cfRule>
    <cfRule type="cellIs" dxfId="606" priority="383" stopIfTrue="1" operator="equal">
      <formula>"Keine Personendaten"</formula>
    </cfRule>
  </conditionalFormatting>
  <conditionalFormatting sqref="D23:F23">
    <cfRule type="cellIs" dxfId="605" priority="322" stopIfTrue="1" operator="equal">
      <formula>"Personendaten werden bearbeitet - Risikovorprüfung ergibt kein hohes Risiko"</formula>
    </cfRule>
    <cfRule type="cellIs" dxfId="604" priority="325" operator="equal">
      <formula>"Ne s’applique pas"</formula>
    </cfRule>
    <cfRule type="cellIs" dxfId="603" priority="324" operator="equal">
      <formula>"Trifft zu"</formula>
    </cfRule>
    <cfRule type="cellIs" dxfId="602" priority="323" stopIfTrue="1" operator="equal">
      <formula>"Personendaten werden bearbeitet - Risikovorprüfung ergibt hohe Risiken"</formula>
    </cfRule>
    <cfRule type="cellIs" dxfId="601" priority="321" stopIfTrue="1" operator="equal">
      <formula>"Keine Personendaten"</formula>
    </cfRule>
  </conditionalFormatting>
  <conditionalFormatting sqref="D25:F25">
    <cfRule type="cellIs" dxfId="600" priority="292" stopIfTrue="1" operator="equal">
      <formula>"Personendaten werden bearbeitet - Risikovorprüfung ergibt hohe Risiken"</formula>
    </cfRule>
    <cfRule type="cellIs" dxfId="599" priority="294" operator="equal">
      <formula>"Ne s’applique pas"</formula>
    </cfRule>
    <cfRule type="cellIs" dxfId="598" priority="293" operator="equal">
      <formula>"Trifft zu"</formula>
    </cfRule>
    <cfRule type="cellIs" dxfId="597" priority="291" stopIfTrue="1" operator="equal">
      <formula>"Personendaten werden bearbeitet - Risikovorprüfung ergibt kein hohes Risiko"</formula>
    </cfRule>
    <cfRule type="cellIs" dxfId="596" priority="290" stopIfTrue="1" operator="equal">
      <formula>"Keine Personendaten"</formula>
    </cfRule>
  </conditionalFormatting>
  <conditionalFormatting sqref="D26:F26">
    <cfRule type="cellIs" dxfId="595" priority="263" operator="equal">
      <formula>"Ne s’applique pas"</formula>
    </cfRule>
    <cfRule type="cellIs" dxfId="594" priority="262" operator="equal">
      <formula>"Trifft zu"</formula>
    </cfRule>
    <cfRule type="cellIs" dxfId="593" priority="261" stopIfTrue="1" operator="equal">
      <formula>"Personendaten werden bearbeitet - Risikovorprüfung ergibt hohe Risiken"</formula>
    </cfRule>
    <cfRule type="cellIs" dxfId="592" priority="260" stopIfTrue="1" operator="equal">
      <formula>"Personendaten werden bearbeitet - Risikovorprüfung ergibt kein hohes Risiko"</formula>
    </cfRule>
    <cfRule type="cellIs" dxfId="591" priority="259" stopIfTrue="1" operator="equal">
      <formula>"Keine Personendaten"</formula>
    </cfRule>
  </conditionalFormatting>
  <conditionalFormatting sqref="D28:F28">
    <cfRule type="cellIs" dxfId="590" priority="228" stopIfTrue="1" operator="equal">
      <formula>"Keine Personendaten"</formula>
    </cfRule>
    <cfRule type="cellIs" dxfId="589" priority="232" operator="equal">
      <formula>"Ne s’applique pas"</formula>
    </cfRule>
    <cfRule type="cellIs" dxfId="588" priority="231" operator="equal">
      <formula>"Trifft zu"</formula>
    </cfRule>
    <cfRule type="cellIs" dxfId="587" priority="230" stopIfTrue="1" operator="equal">
      <formula>"Personendaten werden bearbeitet - Risikovorprüfung ergibt hohe Risiken"</formula>
    </cfRule>
    <cfRule type="cellIs" dxfId="586" priority="229" stopIfTrue="1" operator="equal">
      <formula>"Personendaten werden bearbeitet - Risikovorprüfung ergibt kein hohes Risiko"</formula>
    </cfRule>
  </conditionalFormatting>
  <conditionalFormatting sqref="D29:F29">
    <cfRule type="cellIs" dxfId="585" priority="201" operator="equal">
      <formula>"Ne s’applique pas"</formula>
    </cfRule>
    <cfRule type="cellIs" dxfId="584" priority="200" operator="equal">
      <formula>"Trifft zu"</formula>
    </cfRule>
    <cfRule type="cellIs" dxfId="583" priority="199" stopIfTrue="1" operator="equal">
      <formula>"Personendaten werden bearbeitet - Risikovorprüfung ergibt hohe Risiken"</formula>
    </cfRule>
    <cfRule type="cellIs" dxfId="582" priority="198" stopIfTrue="1" operator="equal">
      <formula>"Personendaten werden bearbeitet - Risikovorprüfung ergibt kein hohes Risiko"</formula>
    </cfRule>
    <cfRule type="cellIs" dxfId="581" priority="197" stopIfTrue="1" operator="equal">
      <formula>"Keine Personendaten"</formula>
    </cfRule>
  </conditionalFormatting>
  <conditionalFormatting sqref="D30:F30">
    <cfRule type="cellIs" dxfId="580" priority="170" operator="equal">
      <formula>"Ne s’applique pas"</formula>
    </cfRule>
  </conditionalFormatting>
  <conditionalFormatting sqref="D32:F32">
    <cfRule type="cellIs" dxfId="579" priority="139" operator="equal">
      <formula>"Ne s’applique pas"</formula>
    </cfRule>
    <cfRule type="cellIs" dxfId="578" priority="138" operator="equal">
      <formula>"Trifft zu"</formula>
    </cfRule>
    <cfRule type="cellIs" dxfId="577" priority="137" stopIfTrue="1" operator="equal">
      <formula>"Personendaten werden bearbeitet - Risikovorprüfung ergibt hohe Risiken"</formula>
    </cfRule>
    <cfRule type="cellIs" dxfId="576" priority="136" stopIfTrue="1" operator="equal">
      <formula>"Personendaten werden bearbeitet - Risikovorprüfung ergibt kein hohes Risiko"</formula>
    </cfRule>
    <cfRule type="cellIs" dxfId="575" priority="135" stopIfTrue="1" operator="equal">
      <formula>"Keine Personendaten"</formula>
    </cfRule>
  </conditionalFormatting>
  <conditionalFormatting sqref="D34:F34">
    <cfRule type="cellIs" dxfId="574" priority="73" stopIfTrue="1" operator="equal">
      <formula>"Keine Personendaten"</formula>
    </cfRule>
    <cfRule type="cellIs" dxfId="573" priority="75" stopIfTrue="1" operator="equal">
      <formula>"Personendaten werden bearbeitet - Risikovorprüfung ergibt hohe Risiken"</formula>
    </cfRule>
    <cfRule type="cellIs" dxfId="572" priority="76" operator="equal">
      <formula>"Trifft zu"</formula>
    </cfRule>
    <cfRule type="cellIs" dxfId="571" priority="77" operator="equal">
      <formula>"Ne s’applique pas"</formula>
    </cfRule>
    <cfRule type="cellIs" dxfId="570" priority="74" stopIfTrue="1" operator="equal">
      <formula>"Personendaten werden bearbeitet - Risikovorprüfung ergibt kein hohes Risiko"</formula>
    </cfRule>
  </conditionalFormatting>
  <conditionalFormatting sqref="D43:F44">
    <cfRule type="expression" dxfId="569" priority="1456">
      <formula>D43="Besoin de protection accru"</formula>
    </cfRule>
    <cfRule type="expression" dxfId="568" priority="1457">
      <formula>D43="Pas de besoin de protection accru"</formula>
    </cfRule>
  </conditionalFormatting>
  <conditionalFormatting sqref="D30:J30">
    <cfRule type="cellIs" dxfId="567" priority="166" stopIfTrue="1" operator="equal">
      <formula>"Keine Personendaten"</formula>
    </cfRule>
    <cfRule type="cellIs" dxfId="566" priority="167" stopIfTrue="1" operator="equal">
      <formula>"Personendaten werden bearbeitet - Risikovorprüfung ergibt kein hohes Risiko"</formula>
    </cfRule>
    <cfRule type="cellIs" dxfId="565" priority="169" operator="equal">
      <formula>"Trifft zu"</formula>
    </cfRule>
    <cfRule type="cellIs" dxfId="564" priority="168" stopIfTrue="1" operator="equal">
      <formula>"Personendaten werden bearbeitet - Risikovorprüfung ergibt hohe Risiken"</formula>
    </cfRule>
  </conditionalFormatting>
  <conditionalFormatting sqref="E33:F33">
    <cfRule type="cellIs" dxfId="563" priority="104" stopIfTrue="1" operator="equal">
      <formula>"Keine Personendaten"</formula>
    </cfRule>
    <cfRule type="cellIs" dxfId="562" priority="105" stopIfTrue="1" operator="equal">
      <formula>"Personendaten werden bearbeitet - Risikovorprüfung ergibt kein hohes Risiko"</formula>
    </cfRule>
    <cfRule type="cellIs" dxfId="561" priority="106" stopIfTrue="1" operator="equal">
      <formula>"Personendaten werden bearbeitet - Risikovorprüfung ergibt hohe Risiken"</formula>
    </cfRule>
    <cfRule type="cellIs" dxfId="560" priority="107" operator="equal">
      <formula>"Trifft zu"</formula>
    </cfRule>
    <cfRule type="cellIs" dxfId="559" priority="108" operator="equal">
      <formula>"Ne s’applique pas"</formula>
    </cfRule>
  </conditionalFormatting>
  <conditionalFormatting sqref="E38:F38">
    <cfRule type="cellIs" dxfId="558" priority="42" stopIfTrue="1" operator="equal">
      <formula>"Keine Personendaten"</formula>
    </cfRule>
    <cfRule type="cellIs" dxfId="557" priority="44" stopIfTrue="1" operator="equal">
      <formula>"Personendaten werden bearbeitet - Risikovorprüfung ergibt hohe Risiken"</formula>
    </cfRule>
    <cfRule type="cellIs" dxfId="556" priority="45" operator="equal">
      <formula>"Trifft zu"</formula>
    </cfRule>
    <cfRule type="cellIs" dxfId="555" priority="46" operator="equal">
      <formula>"Ne s’applique pas"</formula>
    </cfRule>
    <cfRule type="cellIs" dxfId="554" priority="43" stopIfTrue="1" operator="equal">
      <formula>"Personendaten werden bearbeitet - Risikovorprüfung ergibt kein hohes Risiko"</formula>
    </cfRule>
  </conditionalFormatting>
  <conditionalFormatting sqref="F6">
    <cfRule type="cellIs" dxfId="553" priority="775" stopIfTrue="1" operator="equal">
      <formula>"Personendaten werden bearbeitet - Risikovorprüfung ergibt kein hohes Risiko"</formula>
    </cfRule>
    <cfRule type="cellIs" dxfId="552" priority="780" stopIfTrue="1" operator="equal">
      <formula>"Keine Personendaten"</formula>
    </cfRule>
    <cfRule type="cellIs" dxfId="551" priority="779" stopIfTrue="1" operator="equal">
      <formula>"Personendaten werden bearbeitet - Risikovorprüfung ergibt hohe Risiken"</formula>
    </cfRule>
    <cfRule type="cellIs" dxfId="550" priority="773" stopIfTrue="1" operator="equal">
      <formula>"Personendaten werden bearbeitet - Risikovorprüfung ergibt hohe Risiken"</formula>
    </cfRule>
    <cfRule type="cellIs" dxfId="549" priority="772" stopIfTrue="1" operator="equal">
      <formula>"Personendaten werden bearbeitet - Risikovorprüfung ergibt kein hohes Risiko"</formula>
    </cfRule>
    <cfRule type="cellIs" dxfId="548" priority="771" stopIfTrue="1" operator="equal">
      <formula>"Keine Personendaten"</formula>
    </cfRule>
    <cfRule type="cellIs" dxfId="547" priority="770" stopIfTrue="1" operator="equal">
      <formula>"Personendaten werden bearbeitet - Risikovorprüfung ergibt hohe Risiken"</formula>
    </cfRule>
    <cfRule type="cellIs" dxfId="546" priority="778" stopIfTrue="1" operator="equal">
      <formula>"Personendaten werden bearbeitet - Risikovorprüfung ergibt kein hohes Risiko"</formula>
    </cfRule>
    <cfRule type="cellIs" dxfId="545" priority="769" stopIfTrue="1" operator="equal">
      <formula>"Personendaten werden bearbeitet - Risikovorprüfung ergibt kein hohes Risiko"</formula>
    </cfRule>
    <cfRule type="cellIs" dxfId="544" priority="768" stopIfTrue="1" operator="equal">
      <formula>"Keine Personendaten"</formula>
    </cfRule>
    <cfRule type="cellIs" dxfId="543" priority="782" stopIfTrue="1" operator="equal">
      <formula>"Personendaten werden bearbeitet - Risikovorprüfung ergibt hohe Risiken"</formula>
    </cfRule>
    <cfRule type="cellIs" dxfId="542" priority="777" stopIfTrue="1" operator="equal">
      <formula>"Keine Personendaten"</formula>
    </cfRule>
    <cfRule type="cellIs" dxfId="541" priority="776" stopIfTrue="1" operator="equal">
      <formula>"Personendaten werden bearbeitet - Risikovorprüfung ergibt hohe Risiken"</formula>
    </cfRule>
    <cfRule type="cellIs" dxfId="540" priority="781" stopIfTrue="1" operator="equal">
      <formula>"Personendaten werden bearbeitet - Risikovorprüfung ergibt kein hohes Risiko"</formula>
    </cfRule>
    <cfRule type="cellIs" dxfId="539" priority="783" stopIfTrue="1" operator="equal">
      <formula>"Keine Personendaten"</formula>
    </cfRule>
    <cfRule type="cellIs" dxfId="538" priority="784" stopIfTrue="1" operator="equal">
      <formula>"Personendaten werden bearbeitet - Risikovorprüfung ergibt kein hohes Risiko"</formula>
    </cfRule>
    <cfRule type="cellIs" dxfId="537" priority="785" stopIfTrue="1" operator="equal">
      <formula>"Personendaten werden bearbeitet - Risikovorprüfung ergibt hohe Risiken"</formula>
    </cfRule>
    <cfRule type="cellIs" dxfId="536" priority="774" stopIfTrue="1" operator="equal">
      <formula>"Keine Personendaten"</formula>
    </cfRule>
  </conditionalFormatting>
  <conditionalFormatting sqref="F6:F7">
    <cfRule type="cellIs" dxfId="535" priority="692" stopIfTrue="1" operator="equal">
      <formula>"Personendaten werden bearbeitet - Risikovorprüfung ergibt hohe Risiken"</formula>
    </cfRule>
    <cfRule type="cellIs" dxfId="534" priority="691" stopIfTrue="1" operator="equal">
      <formula>"Personendaten werden bearbeitet - Risikovorprüfung ergibt kein hohes Risiko"</formula>
    </cfRule>
    <cfRule type="cellIs" dxfId="533" priority="690" stopIfTrue="1" operator="equal">
      <formula>"Keine Personendaten"</formula>
    </cfRule>
  </conditionalFormatting>
  <conditionalFormatting sqref="F7">
    <cfRule type="cellIs" dxfId="532" priority="687" stopIfTrue="1" operator="equal">
      <formula>"Keine Personendaten"</formula>
    </cfRule>
    <cfRule type="cellIs" dxfId="531" priority="686" stopIfTrue="1" operator="equal">
      <formula>"Personendaten werden bearbeitet - Risikovorprüfung ergibt hohe Risiken"</formula>
    </cfRule>
    <cfRule type="cellIs" dxfId="530" priority="685" stopIfTrue="1" operator="equal">
      <formula>"Personendaten werden bearbeitet - Risikovorprüfung ergibt kein hohes Risiko"</formula>
    </cfRule>
    <cfRule type="cellIs" dxfId="529" priority="684" stopIfTrue="1" operator="equal">
      <formula>"Keine Personendaten"</formula>
    </cfRule>
    <cfRule type="cellIs" dxfId="528" priority="683" stopIfTrue="1" operator="equal">
      <formula>"Personendaten werden bearbeitet - Risikovorprüfung ergibt hohe Risiken"</formula>
    </cfRule>
    <cfRule type="cellIs" dxfId="527" priority="681" stopIfTrue="1" operator="equal">
      <formula>"Keine Personendaten"</formula>
    </cfRule>
    <cfRule type="cellIs" dxfId="526" priority="676" stopIfTrue="1" operator="equal">
      <formula>"Personendaten werden bearbeitet - Risikovorprüfung ergibt kein hohes Risiko"</formula>
    </cfRule>
    <cfRule type="cellIs" dxfId="525" priority="682" stopIfTrue="1" operator="equal">
      <formula>"Personendaten werden bearbeitet - Risikovorprüfung ergibt kein hohes Risiko"</formula>
    </cfRule>
    <cfRule type="cellIs" dxfId="524" priority="677" stopIfTrue="1" operator="equal">
      <formula>"Personendaten werden bearbeitet - Risikovorprüfung ergibt hohe Risiken"</formula>
    </cfRule>
    <cfRule type="cellIs" dxfId="523" priority="675" stopIfTrue="1" operator="equal">
      <formula>"Keine Personendaten"</formula>
    </cfRule>
    <cfRule type="cellIs" dxfId="522" priority="688" stopIfTrue="1" operator="equal">
      <formula>"Personendaten werden bearbeitet - Risikovorprüfung ergibt kein hohes Risiko"</formula>
    </cfRule>
    <cfRule type="cellIs" dxfId="521" priority="680" stopIfTrue="1" operator="equal">
      <formula>"Personendaten werden bearbeitet - Risikovorprüfung ergibt hohe Risiken"</formula>
    </cfRule>
    <cfRule type="cellIs" dxfId="520" priority="679" stopIfTrue="1" operator="equal">
      <formula>"Personendaten werden bearbeitet - Risikovorprüfung ergibt kein hohes Risiko"</formula>
    </cfRule>
    <cfRule type="cellIs" dxfId="519" priority="678" stopIfTrue="1" operator="equal">
      <formula>"Keine Personendaten"</formula>
    </cfRule>
    <cfRule type="cellIs" dxfId="518" priority="689" stopIfTrue="1" operator="equal">
      <formula>"Personendaten werden bearbeitet - Risikovorprüfung ergibt hohe Risiken"</formula>
    </cfRule>
  </conditionalFormatting>
  <conditionalFormatting sqref="F7:F8">
    <cfRule type="cellIs" dxfId="517" priority="659" stopIfTrue="1" operator="equal">
      <formula>"Keine Personendaten"</formula>
    </cfRule>
    <cfRule type="cellIs" dxfId="516" priority="660" stopIfTrue="1" operator="equal">
      <formula>"Personendaten werden bearbeitet - Risikovorprüfung ergibt kein hohes Risiko"</formula>
    </cfRule>
    <cfRule type="cellIs" dxfId="515" priority="661" stopIfTrue="1" operator="equal">
      <formula>"Personendaten werden bearbeitet - Risikovorprüfung ergibt hohe Risiken"</formula>
    </cfRule>
  </conditionalFormatting>
  <conditionalFormatting sqref="F8">
    <cfRule type="cellIs" dxfId="514" priority="650" stopIfTrue="1" operator="equal">
      <formula>"Keine Personendaten"</formula>
    </cfRule>
    <cfRule type="cellIs" dxfId="513" priority="649" stopIfTrue="1" operator="equal">
      <formula>"Personendaten werden bearbeitet - Risikovorprüfung ergibt hohe Risiken"</formula>
    </cfRule>
    <cfRule type="cellIs" dxfId="512" priority="652" stopIfTrue="1" operator="equal">
      <formula>"Personendaten werden bearbeitet - Risikovorprüfung ergibt hohe Risiken"</formula>
    </cfRule>
    <cfRule type="cellIs" dxfId="511" priority="653" stopIfTrue="1" operator="equal">
      <formula>"Keine Personendaten"</formula>
    </cfRule>
    <cfRule type="cellIs" dxfId="510" priority="655" stopIfTrue="1" operator="equal">
      <formula>"Personendaten werden bearbeitet - Risikovorprüfung ergibt hohe Risiken"</formula>
    </cfRule>
    <cfRule type="cellIs" dxfId="509" priority="656" stopIfTrue="1" operator="equal">
      <formula>"Keine Personendaten"</formula>
    </cfRule>
    <cfRule type="cellIs" dxfId="508" priority="657" stopIfTrue="1" operator="equal">
      <formula>"Personendaten werden bearbeitet - Risikovorprüfung ergibt kein hohes Risiko"</formula>
    </cfRule>
    <cfRule type="cellIs" dxfId="507" priority="658" stopIfTrue="1" operator="equal">
      <formula>"Personendaten werden bearbeitet - Risikovorprüfung ergibt hohe Risiken"</formula>
    </cfRule>
    <cfRule type="cellIs" dxfId="506" priority="646" stopIfTrue="1" operator="equal">
      <formula>"Personendaten werden bearbeitet - Risikovorprüfung ergibt hohe Risiken"</formula>
    </cfRule>
    <cfRule type="cellIs" dxfId="505" priority="651" stopIfTrue="1" operator="equal">
      <formula>"Personendaten werden bearbeitet - Risikovorprüfung ergibt kein hohes Risiko"</formula>
    </cfRule>
    <cfRule type="cellIs" dxfId="504" priority="654" stopIfTrue="1" operator="equal">
      <formula>"Personendaten werden bearbeitet - Risikovorprüfung ergibt kein hohes Risiko"</formula>
    </cfRule>
    <cfRule type="cellIs" dxfId="503" priority="641" stopIfTrue="1" operator="equal">
      <formula>"Keine Personendaten"</formula>
    </cfRule>
    <cfRule type="cellIs" dxfId="502" priority="642" stopIfTrue="1" operator="equal">
      <formula>"Personendaten werden bearbeitet - Risikovorprüfung ergibt kein hohes Risiko"</formula>
    </cfRule>
    <cfRule type="cellIs" dxfId="501" priority="645" stopIfTrue="1" operator="equal">
      <formula>"Personendaten werden bearbeitet - Risikovorprüfung ergibt kein hohes Risiko"</formula>
    </cfRule>
    <cfRule type="cellIs" dxfId="500" priority="644" stopIfTrue="1" operator="equal">
      <formula>"Keine Personendaten"</formula>
    </cfRule>
    <cfRule type="cellIs" dxfId="499" priority="643" stopIfTrue="1" operator="equal">
      <formula>"Personendaten werden bearbeitet - Risikovorprüfung ergibt hohe Risiken"</formula>
    </cfRule>
    <cfRule type="cellIs" dxfId="498" priority="648" stopIfTrue="1" operator="equal">
      <formula>"Personendaten werden bearbeitet - Risikovorprüfung ergibt kein hohes Risiko"</formula>
    </cfRule>
    <cfRule type="cellIs" dxfId="497" priority="647" stopIfTrue="1" operator="equal">
      <formula>"Keine Personendaten"</formula>
    </cfRule>
  </conditionalFormatting>
  <conditionalFormatting sqref="F10">
    <cfRule type="cellIs" dxfId="496" priority="628" stopIfTrue="1" operator="equal">
      <formula>"Keine Personendaten"</formula>
    </cfRule>
    <cfRule type="cellIs" dxfId="495" priority="627" stopIfTrue="1" operator="equal">
      <formula>"Personendaten werden bearbeitet - Risikovorprüfung ergibt hohe Risiken"</formula>
    </cfRule>
    <cfRule type="cellIs" dxfId="494" priority="626" stopIfTrue="1" operator="equal">
      <formula>"Personendaten werden bearbeitet - Risikovorprüfung ergibt kein hohes Risiko"</formula>
    </cfRule>
    <cfRule type="cellIs" dxfId="493" priority="625" stopIfTrue="1" operator="equal">
      <formula>"Keine Personendaten"</formula>
    </cfRule>
    <cfRule type="cellIs" dxfId="492" priority="624" stopIfTrue="1" operator="equal">
      <formula>"Personendaten werden bearbeitet - Risikovorprüfung ergibt hohe Risiken"</formula>
    </cfRule>
    <cfRule type="cellIs" dxfId="491" priority="623" stopIfTrue="1" operator="equal">
      <formula>"Personendaten werden bearbeitet - Risikovorprüfung ergibt kein hohes Risiko"</formula>
    </cfRule>
    <cfRule type="cellIs" dxfId="490" priority="622" stopIfTrue="1" operator="equal">
      <formula>"Keine Personendaten"</formula>
    </cfRule>
    <cfRule type="cellIs" dxfId="489" priority="621" stopIfTrue="1" operator="equal">
      <formula>"Personendaten werden bearbeitet - Risikovorprüfung ergibt hohe Risiken"</formula>
    </cfRule>
    <cfRule type="cellIs" dxfId="488" priority="618" stopIfTrue="1" operator="equal">
      <formula>"Personendaten werden bearbeitet - Risikovorprüfung ergibt hohe Risiken"</formula>
    </cfRule>
    <cfRule type="cellIs" dxfId="487" priority="620" stopIfTrue="1" operator="equal">
      <formula>"Personendaten werden bearbeitet - Risikovorprüfung ergibt kein hohes Risiko"</formula>
    </cfRule>
    <cfRule type="cellIs" dxfId="486" priority="617" stopIfTrue="1" operator="equal">
      <formula>"Personendaten werden bearbeitet - Risikovorprüfung ergibt kein hohes Risiko"</formula>
    </cfRule>
    <cfRule type="cellIs" dxfId="485" priority="616" stopIfTrue="1" operator="equal">
      <formula>"Keine Personendaten"</formula>
    </cfRule>
    <cfRule type="cellIs" dxfId="484" priority="619" stopIfTrue="1" operator="equal">
      <formula>"Keine Personendaten"</formula>
    </cfRule>
    <cfRule type="cellIs" dxfId="483" priority="630" stopIfTrue="1" operator="equal">
      <formula>"Personendaten werden bearbeitet - Risikovorprüfung ergibt hohe Risiken"</formula>
    </cfRule>
    <cfRule type="cellIs" dxfId="482" priority="615" stopIfTrue="1" operator="equal">
      <formula>"Personendaten werden bearbeitet - Risikovorprüfung ergibt hohe Risiken"</formula>
    </cfRule>
    <cfRule type="cellIs" dxfId="481" priority="614" stopIfTrue="1" operator="equal">
      <formula>"Personendaten werden bearbeitet - Risikovorprüfung ergibt kein hohes Risiko"</formula>
    </cfRule>
    <cfRule type="cellIs" dxfId="480" priority="613" stopIfTrue="1" operator="equal">
      <formula>"Keine Personendaten"</formula>
    </cfRule>
    <cfRule type="cellIs" dxfId="479" priority="629" stopIfTrue="1" operator="equal">
      <formula>"Personendaten werden bearbeitet - Risikovorprüfung ergibt kein hohes Risiko"</formula>
    </cfRule>
  </conditionalFormatting>
  <conditionalFormatting sqref="F10:F11">
    <cfRule type="cellIs" dxfId="478" priority="597" stopIfTrue="1" operator="equal">
      <formula>"Keine Personendaten"</formula>
    </cfRule>
    <cfRule type="cellIs" dxfId="477" priority="598" stopIfTrue="1" operator="equal">
      <formula>"Personendaten werden bearbeitet - Risikovorprüfung ergibt kein hohes Risiko"</formula>
    </cfRule>
    <cfRule type="cellIs" dxfId="476" priority="599" stopIfTrue="1" operator="equal">
      <formula>"Personendaten werden bearbeitet - Risikovorprüfung ergibt hohe Risiken"</formula>
    </cfRule>
  </conditionalFormatting>
  <conditionalFormatting sqref="F11">
    <cfRule type="cellIs" dxfId="475" priority="592" stopIfTrue="1" operator="equal">
      <formula>"Personendaten werden bearbeitet - Risikovorprüfung ergibt kein hohes Risiko"</formula>
    </cfRule>
    <cfRule type="cellIs" dxfId="474" priority="594" stopIfTrue="1" operator="equal">
      <formula>"Keine Personendaten"</formula>
    </cfRule>
    <cfRule type="cellIs" dxfId="473" priority="595" stopIfTrue="1" operator="equal">
      <formula>"Personendaten werden bearbeitet - Risikovorprüfung ergibt kein hohes Risiko"</formula>
    </cfRule>
    <cfRule type="cellIs" dxfId="472" priority="596" stopIfTrue="1" operator="equal">
      <formula>"Personendaten werden bearbeitet - Risikovorprüfung ergibt hohe Risiken"</formula>
    </cfRule>
    <cfRule type="cellIs" dxfId="471" priority="591" stopIfTrue="1" operator="equal">
      <formula>"Keine Personendaten"</formula>
    </cfRule>
    <cfRule type="cellIs" dxfId="470" priority="587" stopIfTrue="1" operator="equal">
      <formula>"Personendaten werden bearbeitet - Risikovorprüfung ergibt hohe Risiken"</formula>
    </cfRule>
    <cfRule type="cellIs" dxfId="469" priority="582" stopIfTrue="1" operator="equal">
      <formula>"Keine Personendaten"</formula>
    </cfRule>
    <cfRule type="cellIs" dxfId="468" priority="583" stopIfTrue="1" operator="equal">
      <formula>"Personendaten werden bearbeitet - Risikovorprüfung ergibt kein hohes Risiko"</formula>
    </cfRule>
    <cfRule type="cellIs" dxfId="467" priority="584" stopIfTrue="1" operator="equal">
      <formula>"Personendaten werden bearbeitet - Risikovorprüfung ergibt hohe Risiken"</formula>
    </cfRule>
    <cfRule type="cellIs" dxfId="466" priority="585" stopIfTrue="1" operator="equal">
      <formula>"Keine Personendaten"</formula>
    </cfRule>
    <cfRule type="cellIs" dxfId="465" priority="586" stopIfTrue="1" operator="equal">
      <formula>"Personendaten werden bearbeitet - Risikovorprüfung ergibt kein hohes Risiko"</formula>
    </cfRule>
    <cfRule type="cellIs" dxfId="464" priority="588" stopIfTrue="1" operator="equal">
      <formula>"Keine Personendaten"</formula>
    </cfRule>
    <cfRule type="cellIs" dxfId="463" priority="589" stopIfTrue="1" operator="equal">
      <formula>"Personendaten werden bearbeitet - Risikovorprüfung ergibt kein hohes Risiko"</formula>
    </cfRule>
    <cfRule type="cellIs" dxfId="462" priority="590" stopIfTrue="1" operator="equal">
      <formula>"Personendaten werden bearbeitet - Risikovorprüfung ergibt hohe Risiken"</formula>
    </cfRule>
    <cfRule type="cellIs" dxfId="461" priority="593" stopIfTrue="1" operator="equal">
      <formula>"Personendaten werden bearbeitet - Risikovorprüfung ergibt hohe Risiken"</formula>
    </cfRule>
  </conditionalFormatting>
  <conditionalFormatting sqref="F11:F12">
    <cfRule type="cellIs" dxfId="460" priority="566" stopIfTrue="1" operator="equal">
      <formula>"Keine Personendaten"</formula>
    </cfRule>
    <cfRule type="cellIs" dxfId="459" priority="567" stopIfTrue="1" operator="equal">
      <formula>"Personendaten werden bearbeitet - Risikovorprüfung ergibt kein hohes Risiko"</formula>
    </cfRule>
    <cfRule type="cellIs" dxfId="458" priority="568" stopIfTrue="1" operator="equal">
      <formula>"Personendaten werden bearbeitet - Risikovorprüfung ergibt hohe Risiken"</formula>
    </cfRule>
  </conditionalFormatting>
  <conditionalFormatting sqref="F12">
    <cfRule type="cellIs" dxfId="457" priority="550" stopIfTrue="1" operator="equal">
      <formula>"Personendaten werden bearbeitet - Risikovorprüfung ergibt hohe Risiken"</formula>
    </cfRule>
    <cfRule type="cellIs" dxfId="456" priority="549" stopIfTrue="1" operator="equal">
      <formula>"Personendaten werden bearbeitet - Risikovorprüfung ergibt kein hohes Risiko"</formula>
    </cfRule>
    <cfRule type="cellIs" dxfId="455" priority="548" stopIfTrue="1" operator="equal">
      <formula>"Keine Personendaten"</formula>
    </cfRule>
    <cfRule type="cellIs" dxfId="454" priority="560" stopIfTrue="1" operator="equal">
      <formula>"Keine Personendaten"</formula>
    </cfRule>
    <cfRule type="cellIs" dxfId="453" priority="565" stopIfTrue="1" operator="equal">
      <formula>"Personendaten werden bearbeitet - Risikovorprüfung ergibt hohe Risiken"</formula>
    </cfRule>
    <cfRule type="cellIs" dxfId="452" priority="564" stopIfTrue="1" operator="equal">
      <formula>"Personendaten werden bearbeitet - Risikovorprüfung ergibt kein hohes Risiko"</formula>
    </cfRule>
    <cfRule type="cellIs" dxfId="451" priority="563" stopIfTrue="1" operator="equal">
      <formula>"Keine Personendaten"</formula>
    </cfRule>
    <cfRule type="cellIs" dxfId="450" priority="562" stopIfTrue="1" operator="equal">
      <formula>"Personendaten werden bearbeitet - Risikovorprüfung ergibt hohe Risiken"</formula>
    </cfRule>
    <cfRule type="cellIs" dxfId="449" priority="561" stopIfTrue="1" operator="equal">
      <formula>"Personendaten werden bearbeitet - Risikovorprüfung ergibt kein hohes Risiko"</formula>
    </cfRule>
    <cfRule type="cellIs" dxfId="448" priority="559" stopIfTrue="1" operator="equal">
      <formula>"Personendaten werden bearbeitet - Risikovorprüfung ergibt hohe Risiken"</formula>
    </cfRule>
    <cfRule type="cellIs" dxfId="447" priority="557" stopIfTrue="1" operator="equal">
      <formula>"Keine Personendaten"</formula>
    </cfRule>
    <cfRule type="cellIs" dxfId="446" priority="556" stopIfTrue="1" operator="equal">
      <formula>"Personendaten werden bearbeitet - Risikovorprüfung ergibt hohe Risiken"</formula>
    </cfRule>
    <cfRule type="cellIs" dxfId="445" priority="555" stopIfTrue="1" operator="equal">
      <formula>"Personendaten werden bearbeitet - Risikovorprüfung ergibt kein hohes Risiko"</formula>
    </cfRule>
    <cfRule type="cellIs" dxfId="444" priority="554" stopIfTrue="1" operator="equal">
      <formula>"Keine Personendaten"</formula>
    </cfRule>
    <cfRule type="cellIs" dxfId="443" priority="553" stopIfTrue="1" operator="equal">
      <formula>"Personendaten werden bearbeitet - Risikovorprüfung ergibt hohe Risiken"</formula>
    </cfRule>
    <cfRule type="cellIs" dxfId="442" priority="552" stopIfTrue="1" operator="equal">
      <formula>"Personendaten werden bearbeitet - Risikovorprüfung ergibt kein hohes Risiko"</formula>
    </cfRule>
    <cfRule type="cellIs" dxfId="441" priority="551" stopIfTrue="1" operator="equal">
      <formula>"Keine Personendaten"</formula>
    </cfRule>
    <cfRule type="cellIs" dxfId="440" priority="558" stopIfTrue="1" operator="equal">
      <formula>"Personendaten werden bearbeitet - Risikovorprüfung ergibt kein hohes Risiko"</formula>
    </cfRule>
  </conditionalFormatting>
  <conditionalFormatting sqref="F14">
    <cfRule type="cellIs" dxfId="439" priority="523" stopIfTrue="1" operator="equal">
      <formula>"Keine Personendaten"</formula>
    </cfRule>
    <cfRule type="cellIs" dxfId="438" priority="522" stopIfTrue="1" operator="equal">
      <formula>"Personendaten werden bearbeitet - Risikovorprüfung ergibt hohe Risiken"</formula>
    </cfRule>
    <cfRule type="cellIs" dxfId="437" priority="536" stopIfTrue="1" operator="equal">
      <formula>"Personendaten werden bearbeitet - Risikovorprüfung ergibt kein hohes Risiko"</formula>
    </cfRule>
    <cfRule type="cellIs" dxfId="436" priority="537" stopIfTrue="1" operator="equal">
      <formula>"Personendaten werden bearbeitet - Risikovorprüfung ergibt hohe Risiken"</formula>
    </cfRule>
    <cfRule type="cellIs" dxfId="435" priority="535" stopIfTrue="1" operator="equal">
      <formula>"Keine Personendaten"</formula>
    </cfRule>
    <cfRule type="cellIs" dxfId="434" priority="534" stopIfTrue="1" operator="equal">
      <formula>"Personendaten werden bearbeitet - Risikovorprüfung ergibt hohe Risiken"</formula>
    </cfRule>
    <cfRule type="cellIs" dxfId="433" priority="533" stopIfTrue="1" operator="equal">
      <formula>"Personendaten werden bearbeitet - Risikovorprüfung ergibt kein hohes Risiko"</formula>
    </cfRule>
    <cfRule type="cellIs" dxfId="432" priority="532" stopIfTrue="1" operator="equal">
      <formula>"Keine Personendaten"</formula>
    </cfRule>
    <cfRule type="cellIs" dxfId="431" priority="531" stopIfTrue="1" operator="equal">
      <formula>"Personendaten werden bearbeitet - Risikovorprüfung ergibt hohe Risiken"</formula>
    </cfRule>
    <cfRule type="cellIs" dxfId="430" priority="530" stopIfTrue="1" operator="equal">
      <formula>"Personendaten werden bearbeitet - Risikovorprüfung ergibt kein hohes Risiko"</formula>
    </cfRule>
    <cfRule type="cellIs" dxfId="429" priority="529" stopIfTrue="1" operator="equal">
      <formula>"Keine Personendaten"</formula>
    </cfRule>
    <cfRule type="cellIs" dxfId="428" priority="520" stopIfTrue="1" operator="equal">
      <formula>"Keine Personendaten"</formula>
    </cfRule>
    <cfRule type="cellIs" dxfId="427" priority="521" stopIfTrue="1" operator="equal">
      <formula>"Personendaten werden bearbeitet - Risikovorprüfung ergibt kein hohes Risiko"</formula>
    </cfRule>
    <cfRule type="cellIs" dxfId="426" priority="528" stopIfTrue="1" operator="equal">
      <formula>"Personendaten werden bearbeitet - Risikovorprüfung ergibt hohe Risiken"</formula>
    </cfRule>
    <cfRule type="cellIs" dxfId="425" priority="527" stopIfTrue="1" operator="equal">
      <formula>"Personendaten werden bearbeitet - Risikovorprüfung ergibt kein hohes Risiko"</formula>
    </cfRule>
    <cfRule type="cellIs" dxfId="424" priority="526" stopIfTrue="1" operator="equal">
      <formula>"Keine Personendaten"</formula>
    </cfRule>
    <cfRule type="cellIs" dxfId="423" priority="525" stopIfTrue="1" operator="equal">
      <formula>"Personendaten werden bearbeitet - Risikovorprüfung ergibt hohe Risiken"</formula>
    </cfRule>
    <cfRule type="cellIs" dxfId="422" priority="524" stopIfTrue="1" operator="equal">
      <formula>"Personendaten werden bearbeitet - Risikovorprüfung ergibt kein hohes Risiko"</formula>
    </cfRule>
  </conditionalFormatting>
  <conditionalFormatting sqref="F14:F15">
    <cfRule type="cellIs" dxfId="421" priority="504" stopIfTrue="1" operator="equal">
      <formula>"Keine Personendaten"</formula>
    </cfRule>
    <cfRule type="cellIs" dxfId="420" priority="505" stopIfTrue="1" operator="equal">
      <formula>"Personendaten werden bearbeitet - Risikovorprüfung ergibt kein hohes Risiko"</formula>
    </cfRule>
    <cfRule type="cellIs" dxfId="419" priority="506" stopIfTrue="1" operator="equal">
      <formula>"Personendaten werden bearbeitet - Risikovorprüfung ergibt hohe Risiken"</formula>
    </cfRule>
  </conditionalFormatting>
  <conditionalFormatting sqref="F15">
    <cfRule type="cellIs" dxfId="418" priority="500" stopIfTrue="1" operator="equal">
      <formula>"Personendaten werden bearbeitet - Risikovorprüfung ergibt hohe Risiken"</formula>
    </cfRule>
    <cfRule type="cellIs" dxfId="417" priority="497" stopIfTrue="1" operator="equal">
      <formula>"Personendaten werden bearbeitet - Risikovorprüfung ergibt hohe Risiken"</formula>
    </cfRule>
    <cfRule type="cellIs" dxfId="416" priority="498" stopIfTrue="1" operator="equal">
      <formula>"Keine Personendaten"</formula>
    </cfRule>
    <cfRule type="cellIs" dxfId="415" priority="499" stopIfTrue="1" operator="equal">
      <formula>"Personendaten werden bearbeitet - Risikovorprüfung ergibt kein hohes Risiko"</formula>
    </cfRule>
    <cfRule type="cellIs" dxfId="414" priority="501" stopIfTrue="1" operator="equal">
      <formula>"Keine Personendaten"</formula>
    </cfRule>
    <cfRule type="cellIs" dxfId="413" priority="502" stopIfTrue="1" operator="equal">
      <formula>"Personendaten werden bearbeitet - Risikovorprüfung ergibt kein hohes Risiko"</formula>
    </cfRule>
    <cfRule type="cellIs" dxfId="412" priority="503" stopIfTrue="1" operator="equal">
      <formula>"Personendaten werden bearbeitet - Risikovorprüfung ergibt hohe Risiken"</formula>
    </cfRule>
    <cfRule type="cellIs" dxfId="411" priority="493" stopIfTrue="1" operator="equal">
      <formula>"Personendaten werden bearbeitet - Risikovorprüfung ergibt kein hohes Risiko"</formula>
    </cfRule>
    <cfRule type="cellIs" dxfId="410" priority="492" stopIfTrue="1" operator="equal">
      <formula>"Keine Personendaten"</formula>
    </cfRule>
    <cfRule type="cellIs" dxfId="409" priority="491" stopIfTrue="1" operator="equal">
      <formula>"Personendaten werden bearbeitet - Risikovorprüfung ergibt hohe Risiken"</formula>
    </cfRule>
    <cfRule type="cellIs" dxfId="408" priority="490" stopIfTrue="1" operator="equal">
      <formula>"Personendaten werden bearbeitet - Risikovorprüfung ergibt kein hohes Risiko"</formula>
    </cfRule>
    <cfRule type="cellIs" dxfId="407" priority="489" stopIfTrue="1" operator="equal">
      <formula>"Keine Personendaten"</formula>
    </cfRule>
    <cfRule type="cellIs" dxfId="406" priority="488" stopIfTrue="1" operator="equal">
      <formula>"Personendaten werden bearbeitet - Risikovorprüfung ergibt hohe Risiken"</formula>
    </cfRule>
    <cfRule type="cellIs" dxfId="405" priority="487" stopIfTrue="1" operator="equal">
      <formula>"Personendaten werden bearbeitet - Risikovorprüfung ergibt kein hohes Risiko"</formula>
    </cfRule>
    <cfRule type="cellIs" dxfId="404" priority="494" stopIfTrue="1" operator="equal">
      <formula>"Personendaten werden bearbeitet - Risikovorprüfung ergibt hohe Risiken"</formula>
    </cfRule>
    <cfRule type="cellIs" dxfId="403" priority="495" stopIfTrue="1" operator="equal">
      <formula>"Keine Personendaten"</formula>
    </cfRule>
    <cfRule type="cellIs" dxfId="402" priority="496" stopIfTrue="1" operator="equal">
      <formula>"Personendaten werden bearbeitet - Risikovorprüfung ergibt kein hohes Risiko"</formula>
    </cfRule>
    <cfRule type="cellIs" dxfId="401" priority="486" stopIfTrue="1" operator="equal">
      <formula>"Keine Personendaten"</formula>
    </cfRule>
  </conditionalFormatting>
  <conditionalFormatting sqref="F17">
    <cfRule type="cellIs" dxfId="400" priority="462" stopIfTrue="1" operator="equal">
      <formula>"Personendaten werden bearbeitet - Risikovorprüfung ergibt kein hohes Risiko"</formula>
    </cfRule>
    <cfRule type="cellIs" dxfId="399" priority="472" stopIfTrue="1" operator="equal">
      <formula>"Personendaten werden bearbeitet - Risikovorprüfung ergibt hohe Risiken"</formula>
    </cfRule>
    <cfRule type="cellIs" dxfId="398" priority="460" stopIfTrue="1" operator="equal">
      <formula>"Personendaten werden bearbeitet - Risikovorprüfung ergibt hohe Risiken"</formula>
    </cfRule>
    <cfRule type="cellIs" dxfId="397" priority="473" stopIfTrue="1" operator="equal">
      <formula>"Keine Personendaten"</formula>
    </cfRule>
    <cfRule type="cellIs" dxfId="396" priority="474" stopIfTrue="1" operator="equal">
      <formula>"Personendaten werden bearbeitet - Risikovorprüfung ergibt kein hohes Risiko"</formula>
    </cfRule>
    <cfRule type="cellIs" dxfId="395" priority="475" stopIfTrue="1" operator="equal">
      <formula>"Personendaten werden bearbeitet - Risikovorprüfung ergibt hohe Risiken"</formula>
    </cfRule>
    <cfRule type="cellIs" dxfId="394" priority="458" stopIfTrue="1" operator="equal">
      <formula>"Keine Personendaten"</formula>
    </cfRule>
    <cfRule type="cellIs" dxfId="393" priority="459" stopIfTrue="1" operator="equal">
      <formula>"Personendaten werden bearbeitet - Risikovorprüfung ergibt kein hohes Risiko"</formula>
    </cfRule>
    <cfRule type="cellIs" dxfId="392" priority="461" stopIfTrue="1" operator="equal">
      <formula>"Keine Personendaten"</formula>
    </cfRule>
    <cfRule type="cellIs" dxfId="391" priority="470" stopIfTrue="1" operator="equal">
      <formula>"Keine Personendaten"</formula>
    </cfRule>
    <cfRule type="cellIs" dxfId="390" priority="463" stopIfTrue="1" operator="equal">
      <formula>"Personendaten werden bearbeitet - Risikovorprüfung ergibt hohe Risiken"</formula>
    </cfRule>
    <cfRule type="cellIs" dxfId="389" priority="464" stopIfTrue="1" operator="equal">
      <formula>"Keine Personendaten"</formula>
    </cfRule>
    <cfRule type="cellIs" dxfId="388" priority="465" stopIfTrue="1" operator="equal">
      <formula>"Personendaten werden bearbeitet - Risikovorprüfung ergibt kein hohes Risiko"</formula>
    </cfRule>
    <cfRule type="cellIs" dxfId="387" priority="466" stopIfTrue="1" operator="equal">
      <formula>"Personendaten werden bearbeitet - Risikovorprüfung ergibt hohe Risiken"</formula>
    </cfRule>
    <cfRule type="cellIs" dxfId="386" priority="467" stopIfTrue="1" operator="equal">
      <formula>"Keine Personendaten"</formula>
    </cfRule>
    <cfRule type="cellIs" dxfId="385" priority="468" stopIfTrue="1" operator="equal">
      <formula>"Personendaten werden bearbeitet - Risikovorprüfung ergibt kein hohes Risiko"</formula>
    </cfRule>
    <cfRule type="cellIs" dxfId="384" priority="469" stopIfTrue="1" operator="equal">
      <formula>"Personendaten werden bearbeitet - Risikovorprüfung ergibt hohe Risiken"</formula>
    </cfRule>
    <cfRule type="cellIs" dxfId="383" priority="471" stopIfTrue="1" operator="equal">
      <formula>"Personendaten werden bearbeitet - Risikovorprüfung ergibt kein hohes Risiko"</formula>
    </cfRule>
  </conditionalFormatting>
  <conditionalFormatting sqref="F17:F18">
    <cfRule type="cellIs" dxfId="382" priority="444" stopIfTrue="1" operator="equal">
      <formula>"Personendaten werden bearbeitet - Risikovorprüfung ergibt hohe Risiken"</formula>
    </cfRule>
    <cfRule type="cellIs" dxfId="381" priority="442" stopIfTrue="1" operator="equal">
      <formula>"Keine Personendaten"</formula>
    </cfRule>
    <cfRule type="cellIs" dxfId="380" priority="443" stopIfTrue="1" operator="equal">
      <formula>"Personendaten werden bearbeitet - Risikovorprüfung ergibt kein hohes Risiko"</formula>
    </cfRule>
  </conditionalFormatting>
  <conditionalFormatting sqref="F18">
    <cfRule type="cellIs" dxfId="379" priority="431" stopIfTrue="1" operator="equal">
      <formula>"Personendaten werden bearbeitet - Risikovorprüfung ergibt kein hohes Risiko"</formula>
    </cfRule>
    <cfRule type="cellIs" dxfId="378" priority="440" stopIfTrue="1" operator="equal">
      <formula>"Personendaten werden bearbeitet - Risikovorprüfung ergibt kein hohes Risiko"</formula>
    </cfRule>
    <cfRule type="cellIs" dxfId="377" priority="433" stopIfTrue="1" operator="equal">
      <formula>"Keine Personendaten"</formula>
    </cfRule>
    <cfRule type="cellIs" dxfId="376" priority="430" stopIfTrue="1" operator="equal">
      <formula>"Keine Personendaten"</formula>
    </cfRule>
    <cfRule type="cellIs" dxfId="375" priority="439" stopIfTrue="1" operator="equal">
      <formula>"Keine Personendaten"</formula>
    </cfRule>
    <cfRule type="cellIs" dxfId="374" priority="429" stopIfTrue="1" operator="equal">
      <formula>"Personendaten werden bearbeitet - Risikovorprüfung ergibt hohe Risiken"</formula>
    </cfRule>
    <cfRule type="cellIs" dxfId="373" priority="428" stopIfTrue="1" operator="equal">
      <formula>"Personendaten werden bearbeitet - Risikovorprüfung ergibt kein hohes Risiko"</formula>
    </cfRule>
    <cfRule type="cellIs" dxfId="372" priority="427" stopIfTrue="1" operator="equal">
      <formula>"Keine Personendaten"</formula>
    </cfRule>
    <cfRule type="cellIs" dxfId="371" priority="438" stopIfTrue="1" operator="equal">
      <formula>"Personendaten werden bearbeitet - Risikovorprüfung ergibt hohe Risiken"</formula>
    </cfRule>
    <cfRule type="cellIs" dxfId="370" priority="437" stopIfTrue="1" operator="equal">
      <formula>"Personendaten werden bearbeitet - Risikovorprüfung ergibt kein hohes Risiko"</formula>
    </cfRule>
    <cfRule type="cellIs" dxfId="369" priority="436" stopIfTrue="1" operator="equal">
      <formula>"Keine Personendaten"</formula>
    </cfRule>
    <cfRule type="cellIs" dxfId="368" priority="435" stopIfTrue="1" operator="equal">
      <formula>"Personendaten werden bearbeitet - Risikovorprüfung ergibt hohe Risiken"</formula>
    </cfRule>
    <cfRule type="cellIs" dxfId="367" priority="434" stopIfTrue="1" operator="equal">
      <formula>"Personendaten werden bearbeitet - Risikovorprüfung ergibt kein hohes Risiko"</formula>
    </cfRule>
    <cfRule type="cellIs" dxfId="366" priority="441" stopIfTrue="1" operator="equal">
      <formula>"Personendaten werden bearbeitet - Risikovorprüfung ergibt hohe Risiken"</formula>
    </cfRule>
    <cfRule type="cellIs" dxfId="365" priority="432" stopIfTrue="1" operator="equal">
      <formula>"Personendaten werden bearbeitet - Risikovorprüfung ergibt hohe Risiken"</formula>
    </cfRule>
  </conditionalFormatting>
  <conditionalFormatting sqref="F18:F19">
    <cfRule type="cellIs" dxfId="364" priority="412" stopIfTrue="1" operator="equal">
      <formula>"Personendaten werden bearbeitet - Risikovorprüfung ergibt kein hohes Risiko"</formula>
    </cfRule>
    <cfRule type="cellIs" dxfId="363" priority="413" stopIfTrue="1" operator="equal">
      <formula>"Personendaten werden bearbeitet - Risikovorprüfung ergibt hohe Risiken"</formula>
    </cfRule>
    <cfRule type="cellIs" dxfId="362" priority="411" stopIfTrue="1" operator="equal">
      <formula>"Keine Personendaten"</formula>
    </cfRule>
  </conditionalFormatting>
  <conditionalFormatting sqref="F19">
    <cfRule type="cellIs" dxfId="361" priority="400" stopIfTrue="1" operator="equal">
      <formula>"Personendaten werden bearbeitet - Risikovorprüfung ergibt kein hohes Risiko"</formula>
    </cfRule>
    <cfRule type="cellIs" dxfId="360" priority="396" stopIfTrue="1" operator="equal">
      <formula>"Keine Personendaten"</formula>
    </cfRule>
    <cfRule type="cellIs" dxfId="359" priority="395" stopIfTrue="1" operator="equal">
      <formula>"Personendaten werden bearbeitet - Risikovorprüfung ergibt hohe Risiken"</formula>
    </cfRule>
    <cfRule type="cellIs" dxfId="358" priority="394" stopIfTrue="1" operator="equal">
      <formula>"Personendaten werden bearbeitet - Risikovorprüfung ergibt kein hohes Risiko"</formula>
    </cfRule>
    <cfRule type="cellIs" dxfId="357" priority="393" stopIfTrue="1" operator="equal">
      <formula>"Keine Personendaten"</formula>
    </cfRule>
    <cfRule type="cellIs" dxfId="356" priority="397" stopIfTrue="1" operator="equal">
      <formula>"Personendaten werden bearbeitet - Risikovorprüfung ergibt kein hohes Risiko"</formula>
    </cfRule>
    <cfRule type="cellIs" dxfId="355" priority="401" stopIfTrue="1" operator="equal">
      <formula>"Personendaten werden bearbeitet - Risikovorprüfung ergibt hohe Risiken"</formula>
    </cfRule>
    <cfRule type="cellIs" dxfId="354" priority="403" stopIfTrue="1" operator="equal">
      <formula>"Personendaten werden bearbeitet - Risikovorprüfung ergibt kein hohes Risiko"</formula>
    </cfRule>
    <cfRule type="cellIs" dxfId="353" priority="398" stopIfTrue="1" operator="equal">
      <formula>"Personendaten werden bearbeitet - Risikovorprüfung ergibt hohe Risiken"</formula>
    </cfRule>
    <cfRule type="cellIs" dxfId="352" priority="404" stopIfTrue="1" operator="equal">
      <formula>"Personendaten werden bearbeitet - Risikovorprüfung ergibt hohe Risiken"</formula>
    </cfRule>
    <cfRule type="cellIs" dxfId="351" priority="405" stopIfTrue="1" operator="equal">
      <formula>"Keine Personendaten"</formula>
    </cfRule>
    <cfRule type="cellIs" dxfId="350" priority="406" stopIfTrue="1" operator="equal">
      <formula>"Personendaten werden bearbeitet - Risikovorprüfung ergibt kein hohes Risiko"</formula>
    </cfRule>
    <cfRule type="cellIs" dxfId="349" priority="407" stopIfTrue="1" operator="equal">
      <formula>"Personendaten werden bearbeitet - Risikovorprüfung ergibt hohe Risiken"</formula>
    </cfRule>
    <cfRule type="cellIs" dxfId="348" priority="408" stopIfTrue="1" operator="equal">
      <formula>"Keine Personendaten"</formula>
    </cfRule>
    <cfRule type="cellIs" dxfId="347" priority="409" stopIfTrue="1" operator="equal">
      <formula>"Personendaten werden bearbeitet - Risikovorprüfung ergibt kein hohes Risiko"</formula>
    </cfRule>
    <cfRule type="cellIs" dxfId="346" priority="410" stopIfTrue="1" operator="equal">
      <formula>"Personendaten werden bearbeitet - Risikovorprüfung ergibt hohe Risiken"</formula>
    </cfRule>
    <cfRule type="cellIs" dxfId="345" priority="399" stopIfTrue="1" operator="equal">
      <formula>"Keine Personendaten"</formula>
    </cfRule>
    <cfRule type="cellIs" dxfId="344" priority="402" stopIfTrue="1" operator="equal">
      <formula>"Keine Personendaten"</formula>
    </cfRule>
  </conditionalFormatting>
  <conditionalFormatting sqref="F21">
    <cfRule type="cellIs" dxfId="343" priority="341" stopIfTrue="1" operator="equal">
      <formula>"Personendaten werden bearbeitet - Risikovorprüfung ergibt kein hohes Risiko"</formula>
    </cfRule>
    <cfRule type="cellIs" dxfId="342" priority="342" stopIfTrue="1" operator="equal">
      <formula>"Personendaten werden bearbeitet - Risikovorprüfung ergibt hohe Risiken"</formula>
    </cfRule>
    <cfRule type="cellIs" dxfId="341" priority="343" stopIfTrue="1" operator="equal">
      <formula>"Keine Personendaten"</formula>
    </cfRule>
    <cfRule type="cellIs" dxfId="340" priority="344" stopIfTrue="1" operator="equal">
      <formula>"Personendaten werden bearbeitet - Risikovorprüfung ergibt kein hohes Risiko"</formula>
    </cfRule>
    <cfRule type="cellIs" dxfId="339" priority="331" stopIfTrue="1" operator="equal">
      <formula>"Keine Personendaten"</formula>
    </cfRule>
    <cfRule type="cellIs" dxfId="338" priority="332" stopIfTrue="1" operator="equal">
      <formula>"Personendaten werden bearbeitet - Risikovorprüfung ergibt kein hohes Risiko"</formula>
    </cfRule>
    <cfRule type="cellIs" dxfId="337" priority="345" stopIfTrue="1" operator="equal">
      <formula>"Personendaten werden bearbeitet - Risikovorprüfung ergibt hohe Risiken"</formula>
    </cfRule>
    <cfRule type="cellIs" dxfId="336" priority="346" stopIfTrue="1" operator="equal">
      <formula>"Keine Personendaten"</formula>
    </cfRule>
    <cfRule type="cellIs" dxfId="335" priority="347" stopIfTrue="1" operator="equal">
      <formula>"Personendaten werden bearbeitet - Risikovorprüfung ergibt kein hohes Risiko"</formula>
    </cfRule>
    <cfRule type="cellIs" dxfId="334" priority="340" stopIfTrue="1" operator="equal">
      <formula>"Keine Personendaten"</formula>
    </cfRule>
    <cfRule type="cellIs" dxfId="333" priority="348" stopIfTrue="1" operator="equal">
      <formula>"Personendaten werden bearbeitet - Risikovorprüfung ergibt hohe Risiken"</formula>
    </cfRule>
    <cfRule type="cellIs" dxfId="332" priority="339" stopIfTrue="1" operator="equal">
      <formula>"Personendaten werden bearbeitet - Risikovorprüfung ergibt hohe Risiken"</formula>
    </cfRule>
    <cfRule type="cellIs" dxfId="331" priority="333" stopIfTrue="1" operator="equal">
      <formula>"Personendaten werden bearbeitet - Risikovorprüfung ergibt hohe Risiken"</formula>
    </cfRule>
    <cfRule type="cellIs" dxfId="330" priority="334" stopIfTrue="1" operator="equal">
      <formula>"Keine Personendaten"</formula>
    </cfRule>
    <cfRule type="cellIs" dxfId="329" priority="335" stopIfTrue="1" operator="equal">
      <formula>"Personendaten werden bearbeitet - Risikovorprüfung ergibt kein hohes Risiko"</formula>
    </cfRule>
    <cfRule type="cellIs" dxfId="328" priority="336" stopIfTrue="1" operator="equal">
      <formula>"Personendaten werden bearbeitet - Risikovorprüfung ergibt hohe Risiken"</formula>
    </cfRule>
    <cfRule type="cellIs" dxfId="327" priority="337" stopIfTrue="1" operator="equal">
      <formula>"Keine Personendaten"</formula>
    </cfRule>
    <cfRule type="cellIs" dxfId="326" priority="338" stopIfTrue="1" operator="equal">
      <formula>"Personendaten werden bearbeitet - Risikovorprüfung ergibt kein hohes Risiko"</formula>
    </cfRule>
  </conditionalFormatting>
  <conditionalFormatting sqref="F21:F22">
    <cfRule type="cellIs" dxfId="325" priority="350" stopIfTrue="1" operator="equal">
      <formula>"Personendaten werden bearbeitet - Risikovorprüfung ergibt kein hohes Risiko"</formula>
    </cfRule>
    <cfRule type="cellIs" dxfId="324" priority="351" stopIfTrue="1" operator="equal">
      <formula>"Personendaten werden bearbeitet - Risikovorprüfung ergibt hohe Risiken"</formula>
    </cfRule>
    <cfRule type="cellIs" dxfId="323" priority="349" stopIfTrue="1" operator="equal">
      <formula>"Keine Personendaten"</formula>
    </cfRule>
  </conditionalFormatting>
  <conditionalFormatting sqref="F22">
    <cfRule type="cellIs" dxfId="322" priority="375" stopIfTrue="1" operator="equal">
      <formula>"Personendaten werden bearbeitet - Risikovorprüfung ergibt kein hohes Risiko"</formula>
    </cfRule>
    <cfRule type="cellIs" dxfId="321" priority="376" stopIfTrue="1" operator="equal">
      <formula>"Personendaten werden bearbeitet - Risikovorprüfung ergibt hohe Risiken"</formula>
    </cfRule>
    <cfRule type="cellIs" dxfId="320" priority="377" stopIfTrue="1" operator="equal">
      <formula>"Keine Personendaten"</formula>
    </cfRule>
    <cfRule type="cellIs" dxfId="319" priority="378" stopIfTrue="1" operator="equal">
      <formula>"Personendaten werden bearbeitet - Risikovorprüfung ergibt kein hohes Risiko"</formula>
    </cfRule>
    <cfRule type="cellIs" dxfId="318" priority="379" stopIfTrue="1" operator="equal">
      <formula>"Personendaten werden bearbeitet - Risikovorprüfung ergibt hohe Risiken"</formula>
    </cfRule>
    <cfRule type="cellIs" dxfId="317" priority="380" stopIfTrue="1" operator="equal">
      <formula>"Keine Personendaten"</formula>
    </cfRule>
    <cfRule type="cellIs" dxfId="316" priority="381" stopIfTrue="1" operator="equal">
      <formula>"Personendaten werden bearbeitet - Risikovorprüfung ergibt kein hohes Risiko"</formula>
    </cfRule>
    <cfRule type="cellIs" dxfId="315" priority="382" stopIfTrue="1" operator="equal">
      <formula>"Personendaten werden bearbeitet - Risikovorprüfung ergibt hohe Risiken"</formula>
    </cfRule>
    <cfRule type="cellIs" dxfId="314" priority="365" stopIfTrue="1" operator="equal">
      <formula>"Keine Personendaten"</formula>
    </cfRule>
    <cfRule type="cellIs" dxfId="313" priority="366" stopIfTrue="1" operator="equal">
      <formula>"Personendaten werden bearbeitet - Risikovorprüfung ergibt kein hohes Risiko"</formula>
    </cfRule>
    <cfRule type="cellIs" dxfId="312" priority="367" stopIfTrue="1" operator="equal">
      <formula>"Personendaten werden bearbeitet - Risikovorprüfung ergibt hohe Risiken"</formula>
    </cfRule>
    <cfRule type="cellIs" dxfId="311" priority="368" stopIfTrue="1" operator="equal">
      <formula>"Keine Personendaten"</formula>
    </cfRule>
    <cfRule type="cellIs" dxfId="310" priority="369" stopIfTrue="1" operator="equal">
      <formula>"Personendaten werden bearbeitet - Risikovorprüfung ergibt kein hohes Risiko"</formula>
    </cfRule>
    <cfRule type="cellIs" dxfId="309" priority="370" stopIfTrue="1" operator="equal">
      <formula>"Personendaten werden bearbeitet - Risikovorprüfung ergibt hohe Risiken"</formula>
    </cfRule>
    <cfRule type="cellIs" dxfId="308" priority="371" stopIfTrue="1" operator="equal">
      <formula>"Keine Personendaten"</formula>
    </cfRule>
    <cfRule type="cellIs" dxfId="307" priority="372" stopIfTrue="1" operator="equal">
      <formula>"Personendaten werden bearbeitet - Risikovorprüfung ergibt kein hohes Risiko"</formula>
    </cfRule>
    <cfRule type="cellIs" dxfId="306" priority="373" stopIfTrue="1" operator="equal">
      <formula>"Personendaten werden bearbeitet - Risikovorprüfung ergibt hohe Risiken"</formula>
    </cfRule>
    <cfRule type="cellIs" dxfId="305" priority="374" stopIfTrue="1" operator="equal">
      <formula>"Keine Personendaten"</formula>
    </cfRule>
  </conditionalFormatting>
  <conditionalFormatting sqref="F23">
    <cfRule type="cellIs" dxfId="304" priority="303" stopIfTrue="1" operator="equal">
      <formula>"Keine Personendaten"</formula>
    </cfRule>
    <cfRule type="cellIs" dxfId="303" priority="304" stopIfTrue="1" operator="equal">
      <formula>"Personendaten werden bearbeitet - Risikovorprüfung ergibt kein hohes Risiko"</formula>
    </cfRule>
    <cfRule type="cellIs" dxfId="302" priority="305" stopIfTrue="1" operator="equal">
      <formula>"Personendaten werden bearbeitet - Risikovorprüfung ergibt hohe Risiken"</formula>
    </cfRule>
    <cfRule type="cellIs" dxfId="301" priority="306" stopIfTrue="1" operator="equal">
      <formula>"Keine Personendaten"</formula>
    </cfRule>
    <cfRule type="cellIs" dxfId="300" priority="307" stopIfTrue="1" operator="equal">
      <formula>"Personendaten werden bearbeitet - Risikovorprüfung ergibt kein hohes Risiko"</formula>
    </cfRule>
    <cfRule type="cellIs" dxfId="299" priority="308" stopIfTrue="1" operator="equal">
      <formula>"Personendaten werden bearbeitet - Risikovorprüfung ergibt hohe Risiken"</formula>
    </cfRule>
    <cfRule type="cellIs" dxfId="298" priority="309" stopIfTrue="1" operator="equal">
      <formula>"Keine Personendaten"</formula>
    </cfRule>
    <cfRule type="cellIs" dxfId="297" priority="310" stopIfTrue="1" operator="equal">
      <formula>"Personendaten werden bearbeitet - Risikovorprüfung ergibt kein hohes Risiko"</formula>
    </cfRule>
    <cfRule type="cellIs" dxfId="296" priority="320" stopIfTrue="1" operator="equal">
      <formula>"Personendaten werden bearbeitet - Risikovorprüfung ergibt hohe Risiken"</formula>
    </cfRule>
    <cfRule type="cellIs" dxfId="295" priority="319" stopIfTrue="1" operator="equal">
      <formula>"Personendaten werden bearbeitet - Risikovorprüfung ergibt kein hohes Risiko"</formula>
    </cfRule>
    <cfRule type="cellIs" dxfId="294" priority="318" stopIfTrue="1" operator="equal">
      <formula>"Keine Personendaten"</formula>
    </cfRule>
    <cfRule type="cellIs" dxfId="293" priority="317" stopIfTrue="1" operator="equal">
      <formula>"Personendaten werden bearbeitet - Risikovorprüfung ergibt hohe Risiken"</formula>
    </cfRule>
    <cfRule type="cellIs" dxfId="292" priority="316" stopIfTrue="1" operator="equal">
      <formula>"Personendaten werden bearbeitet - Risikovorprüfung ergibt kein hohes Risiko"</formula>
    </cfRule>
    <cfRule type="cellIs" dxfId="291" priority="315" stopIfTrue="1" operator="equal">
      <formula>"Keine Personendaten"</formula>
    </cfRule>
    <cfRule type="cellIs" dxfId="290" priority="314" stopIfTrue="1" operator="equal">
      <formula>"Personendaten werden bearbeitet - Risikovorprüfung ergibt hohe Risiken"</formula>
    </cfRule>
    <cfRule type="cellIs" dxfId="289" priority="313" stopIfTrue="1" operator="equal">
      <formula>"Personendaten werden bearbeitet - Risikovorprüfung ergibt kein hohes Risiko"</formula>
    </cfRule>
    <cfRule type="cellIs" dxfId="288" priority="312" stopIfTrue="1" operator="equal">
      <formula>"Keine Personendaten"</formula>
    </cfRule>
    <cfRule type="cellIs" dxfId="287" priority="302" stopIfTrue="1" operator="equal">
      <formula>"Personendaten werden bearbeitet - Risikovorprüfung ergibt hohe Risiken"</formula>
    </cfRule>
    <cfRule type="cellIs" dxfId="286" priority="301" stopIfTrue="1" operator="equal">
      <formula>"Personendaten werden bearbeitet - Risikovorprüfung ergibt kein hohes Risiko"</formula>
    </cfRule>
    <cfRule type="cellIs" dxfId="285" priority="311" stopIfTrue="1" operator="equal">
      <formula>"Personendaten werden bearbeitet - Risikovorprüfung ergibt hohe Risiken"</formula>
    </cfRule>
    <cfRule type="cellIs" dxfId="284" priority="300" stopIfTrue="1" operator="equal">
      <formula>"Keine Personendaten"</formula>
    </cfRule>
  </conditionalFormatting>
  <conditionalFormatting sqref="F25">
    <cfRule type="cellIs" dxfId="283" priority="279" stopIfTrue="1" operator="equal">
      <formula>"Personendaten werden bearbeitet - Risikovorprüfung ergibt kein hohes Risiko"</formula>
    </cfRule>
    <cfRule type="cellIs" dxfId="282" priority="280" stopIfTrue="1" operator="equal">
      <formula>"Personendaten werden bearbeitet - Risikovorprüfung ergibt hohe Risiken"</formula>
    </cfRule>
    <cfRule type="cellIs" dxfId="281" priority="282" stopIfTrue="1" operator="equal">
      <formula>"Personendaten werden bearbeitet - Risikovorprüfung ergibt kein hohes Risiko"</formula>
    </cfRule>
    <cfRule type="cellIs" dxfId="280" priority="283" stopIfTrue="1" operator="equal">
      <formula>"Personendaten werden bearbeitet - Risikovorprüfung ergibt hohe Risiken"</formula>
    </cfRule>
    <cfRule type="cellIs" dxfId="279" priority="284" stopIfTrue="1" operator="equal">
      <formula>"Keine Personendaten"</formula>
    </cfRule>
    <cfRule type="cellIs" dxfId="278" priority="285" stopIfTrue="1" operator="equal">
      <formula>"Personendaten werden bearbeitet - Risikovorprüfung ergibt kein hohes Risiko"</formula>
    </cfRule>
    <cfRule type="cellIs" dxfId="277" priority="286" stopIfTrue="1" operator="equal">
      <formula>"Personendaten werden bearbeitet - Risikovorprüfung ergibt hohe Risiken"</formula>
    </cfRule>
    <cfRule type="cellIs" dxfId="276" priority="287" stopIfTrue="1" operator="equal">
      <formula>"Keine Personendaten"</formula>
    </cfRule>
    <cfRule type="cellIs" dxfId="275" priority="288" stopIfTrue="1" operator="equal">
      <formula>"Personendaten werden bearbeitet - Risikovorprüfung ergibt kein hohes Risiko"</formula>
    </cfRule>
    <cfRule type="cellIs" dxfId="274" priority="275" stopIfTrue="1" operator="equal">
      <formula>"Keine Personendaten"</formula>
    </cfRule>
    <cfRule type="cellIs" dxfId="273" priority="289" stopIfTrue="1" operator="equal">
      <formula>"Personendaten werden bearbeitet - Risikovorprüfung ergibt hohe Risiken"</formula>
    </cfRule>
    <cfRule type="cellIs" dxfId="272" priority="278" stopIfTrue="1" operator="equal">
      <formula>"Keine Personendaten"</formula>
    </cfRule>
    <cfRule type="cellIs" dxfId="271" priority="272" stopIfTrue="1" operator="equal">
      <formula>"Keine Personendaten"</formula>
    </cfRule>
    <cfRule type="cellIs" dxfId="270" priority="273" stopIfTrue="1" operator="equal">
      <formula>"Personendaten werden bearbeitet - Risikovorprüfung ergibt kein hohes Risiko"</formula>
    </cfRule>
    <cfRule type="cellIs" dxfId="269" priority="274" stopIfTrue="1" operator="equal">
      <formula>"Personendaten werden bearbeitet - Risikovorprüfung ergibt hohe Risiken"</formula>
    </cfRule>
    <cfRule type="cellIs" dxfId="268" priority="276" stopIfTrue="1" operator="equal">
      <formula>"Personendaten werden bearbeitet - Risikovorprüfung ergibt kein hohes Risiko"</formula>
    </cfRule>
    <cfRule type="cellIs" dxfId="267" priority="277" stopIfTrue="1" operator="equal">
      <formula>"Personendaten werden bearbeitet - Risikovorprüfung ergibt hohe Risiken"</formula>
    </cfRule>
    <cfRule type="cellIs" dxfId="266" priority="281" stopIfTrue="1" operator="equal">
      <formula>"Keine Personendaten"</formula>
    </cfRule>
  </conditionalFormatting>
  <conditionalFormatting sqref="F25:F26">
    <cfRule type="cellIs" dxfId="265" priority="258" stopIfTrue="1" operator="equal">
      <formula>"Personendaten werden bearbeitet - Risikovorprüfung ergibt hohe Risiken"</formula>
    </cfRule>
    <cfRule type="cellIs" dxfId="264" priority="256" stopIfTrue="1" operator="equal">
      <formula>"Keine Personendaten"</formula>
    </cfRule>
    <cfRule type="cellIs" dxfId="263" priority="257" stopIfTrue="1" operator="equal">
      <formula>"Personendaten werden bearbeitet - Risikovorprüfung ergibt kein hohes Risiko"</formula>
    </cfRule>
  </conditionalFormatting>
  <conditionalFormatting sqref="F26">
    <cfRule type="cellIs" dxfId="262" priority="243" stopIfTrue="1" operator="equal">
      <formula>"Personendaten werden bearbeitet - Risikovorprüfung ergibt hohe Risiken"</formula>
    </cfRule>
    <cfRule type="cellIs" dxfId="261" priority="248" stopIfTrue="1" operator="equal">
      <formula>"Personendaten werden bearbeitet - Risikovorprüfung ergibt kein hohes Risiko"</formula>
    </cfRule>
    <cfRule type="cellIs" dxfId="260" priority="240" stopIfTrue="1" operator="equal">
      <formula>"Personendaten werden bearbeitet - Risikovorprüfung ergibt hohe Risiken"</formula>
    </cfRule>
    <cfRule type="cellIs" dxfId="259" priority="246" stopIfTrue="1" operator="equal">
      <formula>"Personendaten werden bearbeitet - Risikovorprüfung ergibt hohe Risiken"</formula>
    </cfRule>
    <cfRule type="cellIs" dxfId="258" priority="239" stopIfTrue="1" operator="equal">
      <formula>"Personendaten werden bearbeitet - Risikovorprüfung ergibt kein hohes Risiko"</formula>
    </cfRule>
    <cfRule type="cellIs" dxfId="257" priority="245" stopIfTrue="1" operator="equal">
      <formula>"Personendaten werden bearbeitet - Risikovorprüfung ergibt kein hohes Risiko"</formula>
    </cfRule>
    <cfRule type="cellIs" dxfId="256" priority="244" stopIfTrue="1" operator="equal">
      <formula>"Keine Personendaten"</formula>
    </cfRule>
    <cfRule type="cellIs" dxfId="255" priority="247" stopIfTrue="1" operator="equal">
      <formula>"Keine Personendaten"</formula>
    </cfRule>
    <cfRule type="cellIs" dxfId="254" priority="241" stopIfTrue="1" operator="equal">
      <formula>"Keine Personendaten"</formula>
    </cfRule>
    <cfRule type="cellIs" dxfId="253" priority="242" stopIfTrue="1" operator="equal">
      <formula>"Personendaten werden bearbeitet - Risikovorprüfung ergibt kein hohes Risiko"</formula>
    </cfRule>
    <cfRule type="cellIs" dxfId="252" priority="249" stopIfTrue="1" operator="equal">
      <formula>"Personendaten werden bearbeitet - Risikovorprüfung ergibt hohe Risiken"</formula>
    </cfRule>
    <cfRule type="cellIs" dxfId="251" priority="250" stopIfTrue="1" operator="equal">
      <formula>"Keine Personendaten"</formula>
    </cfRule>
    <cfRule type="cellIs" dxfId="250" priority="238" stopIfTrue="1" operator="equal">
      <formula>"Keine Personendaten"</formula>
    </cfRule>
    <cfRule type="cellIs" dxfId="249" priority="251" stopIfTrue="1" operator="equal">
      <formula>"Personendaten werden bearbeitet - Risikovorprüfung ergibt kein hohes Risiko"</formula>
    </cfRule>
    <cfRule type="cellIs" dxfId="248" priority="253" stopIfTrue="1" operator="equal">
      <formula>"Keine Personendaten"</formula>
    </cfRule>
    <cfRule type="cellIs" dxfId="247" priority="254" stopIfTrue="1" operator="equal">
      <formula>"Personendaten werden bearbeitet - Risikovorprüfung ergibt kein hohes Risiko"</formula>
    </cfRule>
    <cfRule type="cellIs" dxfId="246" priority="255" stopIfTrue="1" operator="equal">
      <formula>"Personendaten werden bearbeitet - Risikovorprüfung ergibt hohe Risiken"</formula>
    </cfRule>
    <cfRule type="cellIs" dxfId="245" priority="252" stopIfTrue="1" operator="equal">
      <formula>"Personendaten werden bearbeitet - Risikovorprüfung ergibt hohe Risiken"</formula>
    </cfRule>
  </conditionalFormatting>
  <conditionalFormatting sqref="F28">
    <cfRule type="cellIs" dxfId="244" priority="221" stopIfTrue="1" operator="equal">
      <formula>"Personendaten werden bearbeitet - Risikovorprüfung ergibt hohe Risiken"</formula>
    </cfRule>
    <cfRule type="cellIs" dxfId="243" priority="222" stopIfTrue="1" operator="equal">
      <formula>"Keine Personendaten"</formula>
    </cfRule>
    <cfRule type="cellIs" dxfId="242" priority="214" stopIfTrue="1" operator="equal">
      <formula>"Personendaten werden bearbeitet - Risikovorprüfung ergibt kein hohes Risiko"</formula>
    </cfRule>
    <cfRule type="cellIs" dxfId="241" priority="224" stopIfTrue="1" operator="equal">
      <formula>"Personendaten werden bearbeitet - Risikovorprüfung ergibt hohe Risiken"</formula>
    </cfRule>
    <cfRule type="cellIs" dxfId="240" priority="225" stopIfTrue="1" operator="equal">
      <formula>"Keine Personendaten"</formula>
    </cfRule>
    <cfRule type="cellIs" dxfId="239" priority="223" stopIfTrue="1" operator="equal">
      <formula>"Personendaten werden bearbeitet - Risikovorprüfung ergibt kein hohes Risiko"</formula>
    </cfRule>
    <cfRule type="cellIs" dxfId="238" priority="210" stopIfTrue="1" operator="equal">
      <formula>"Keine Personendaten"</formula>
    </cfRule>
    <cfRule type="cellIs" dxfId="237" priority="211" stopIfTrue="1" operator="equal">
      <formula>"Personendaten werden bearbeitet - Risikovorprüfung ergibt kein hohes Risiko"</formula>
    </cfRule>
    <cfRule type="cellIs" dxfId="236" priority="212" stopIfTrue="1" operator="equal">
      <formula>"Personendaten werden bearbeitet - Risikovorprüfung ergibt hohe Risiken"</formula>
    </cfRule>
    <cfRule type="cellIs" dxfId="235" priority="213" stopIfTrue="1" operator="equal">
      <formula>"Keine Personendaten"</formula>
    </cfRule>
    <cfRule type="cellIs" dxfId="234" priority="215" stopIfTrue="1" operator="equal">
      <formula>"Personendaten werden bearbeitet - Risikovorprüfung ergibt hohe Risiken"</formula>
    </cfRule>
    <cfRule type="cellIs" dxfId="233" priority="218" stopIfTrue="1" operator="equal">
      <formula>"Personendaten werden bearbeitet - Risikovorprüfung ergibt hohe Risiken"</formula>
    </cfRule>
    <cfRule type="cellIs" dxfId="232" priority="216" stopIfTrue="1" operator="equal">
      <formula>"Keine Personendaten"</formula>
    </cfRule>
    <cfRule type="cellIs" dxfId="231" priority="217" stopIfTrue="1" operator="equal">
      <formula>"Personendaten werden bearbeitet - Risikovorprüfung ergibt kein hohes Risiko"</formula>
    </cfRule>
    <cfRule type="cellIs" dxfId="230" priority="219" stopIfTrue="1" operator="equal">
      <formula>"Keine Personendaten"</formula>
    </cfRule>
    <cfRule type="cellIs" dxfId="229" priority="220" stopIfTrue="1" operator="equal">
      <formula>"Personendaten werden bearbeitet - Risikovorprüfung ergibt kein hohes Risiko"</formula>
    </cfRule>
    <cfRule type="cellIs" dxfId="228" priority="227" stopIfTrue="1" operator="equal">
      <formula>"Personendaten werden bearbeitet - Risikovorprüfung ergibt hohe Risiken"</formula>
    </cfRule>
    <cfRule type="cellIs" dxfId="227" priority="226" stopIfTrue="1" operator="equal">
      <formula>"Personendaten werden bearbeitet - Risikovorprüfung ergibt kein hohes Risiko"</formula>
    </cfRule>
  </conditionalFormatting>
  <conditionalFormatting sqref="F28:F29">
    <cfRule type="cellIs" dxfId="226" priority="194" stopIfTrue="1" operator="equal">
      <formula>"Keine Personendaten"</formula>
    </cfRule>
    <cfRule type="cellIs" dxfId="225" priority="195" stopIfTrue="1" operator="equal">
      <formula>"Personendaten werden bearbeitet - Risikovorprüfung ergibt kein hohes Risiko"</formula>
    </cfRule>
    <cfRule type="cellIs" dxfId="224" priority="196" stopIfTrue="1" operator="equal">
      <formula>"Personendaten werden bearbeitet - Risikovorprüfung ergibt hohe Risiken"</formula>
    </cfRule>
  </conditionalFormatting>
  <conditionalFormatting sqref="F29">
    <cfRule type="cellIs" dxfId="223" priority="192" stopIfTrue="1" operator="equal">
      <formula>"Personendaten werden bearbeitet - Risikovorprüfung ergibt kein hohes Risiko"</formula>
    </cfRule>
    <cfRule type="cellIs" dxfId="222" priority="191" stopIfTrue="1" operator="equal">
      <formula>"Keine Personendaten"</formula>
    </cfRule>
    <cfRule type="cellIs" dxfId="221" priority="190" stopIfTrue="1" operator="equal">
      <formula>"Personendaten werden bearbeitet - Risikovorprüfung ergibt hohe Risiken"</formula>
    </cfRule>
    <cfRule type="cellIs" dxfId="220" priority="189" stopIfTrue="1" operator="equal">
      <formula>"Personendaten werden bearbeitet - Risikovorprüfung ergibt kein hohes Risiko"</formula>
    </cfRule>
    <cfRule type="cellIs" dxfId="219" priority="188" stopIfTrue="1" operator="equal">
      <formula>"Keine Personendaten"</formula>
    </cfRule>
    <cfRule type="cellIs" dxfId="218" priority="187" stopIfTrue="1" operator="equal">
      <formula>"Personendaten werden bearbeitet - Risikovorprüfung ergibt hohe Risiken"</formula>
    </cfRule>
    <cfRule type="cellIs" dxfId="217" priority="185" stopIfTrue="1" operator="equal">
      <formula>"Keine Personendaten"</formula>
    </cfRule>
    <cfRule type="cellIs" dxfId="216" priority="193" stopIfTrue="1" operator="equal">
      <formula>"Personendaten werden bearbeitet - Risikovorprüfung ergibt hohe Risiken"</formula>
    </cfRule>
    <cfRule type="cellIs" dxfId="215" priority="186" stopIfTrue="1" operator="equal">
      <formula>"Personendaten werden bearbeitet - Risikovorprüfung ergibt kein hohes Risiko"</formula>
    </cfRule>
    <cfRule type="cellIs" dxfId="214" priority="184" stopIfTrue="1" operator="equal">
      <formula>"Personendaten werden bearbeitet - Risikovorprüfung ergibt hohe Risiken"</formula>
    </cfRule>
    <cfRule type="cellIs" dxfId="213" priority="183" stopIfTrue="1" operator="equal">
      <formula>"Personendaten werden bearbeitet - Risikovorprüfung ergibt kein hohes Risiko"</formula>
    </cfRule>
    <cfRule type="cellIs" dxfId="212" priority="182" stopIfTrue="1" operator="equal">
      <formula>"Keine Personendaten"</formula>
    </cfRule>
    <cfRule type="cellIs" dxfId="211" priority="181" stopIfTrue="1" operator="equal">
      <formula>"Personendaten werden bearbeitet - Risikovorprüfung ergibt hohe Risiken"</formula>
    </cfRule>
    <cfRule type="cellIs" dxfId="210" priority="180" stopIfTrue="1" operator="equal">
      <formula>"Personendaten werden bearbeitet - Risikovorprüfung ergibt kein hohes Risiko"</formula>
    </cfRule>
    <cfRule type="cellIs" dxfId="209" priority="179" stopIfTrue="1" operator="equal">
      <formula>"Keine Personendaten"</formula>
    </cfRule>
  </conditionalFormatting>
  <conditionalFormatting sqref="F29:F30">
    <cfRule type="cellIs" dxfId="208" priority="165" stopIfTrue="1" operator="equal">
      <formula>"Personendaten werden bearbeitet - Risikovorprüfung ergibt hohe Risiken"</formula>
    </cfRule>
    <cfRule type="cellIs" dxfId="207" priority="164" stopIfTrue="1" operator="equal">
      <formula>"Personendaten werden bearbeitet - Risikovorprüfung ergibt kein hohes Risiko"</formula>
    </cfRule>
    <cfRule type="cellIs" dxfId="206" priority="163" stopIfTrue="1" operator="equal">
      <formula>"Keine Personendaten"</formula>
    </cfRule>
  </conditionalFormatting>
  <conditionalFormatting sqref="F30">
    <cfRule type="cellIs" dxfId="205" priority="151" stopIfTrue="1" operator="equal">
      <formula>"Keine Personendaten"</formula>
    </cfRule>
    <cfRule type="cellIs" dxfId="204" priority="150" stopIfTrue="1" operator="equal">
      <formula>"Personendaten werden bearbeitet - Risikovorprüfung ergibt hohe Risiken"</formula>
    </cfRule>
    <cfRule type="cellIs" dxfId="203" priority="149" stopIfTrue="1" operator="equal">
      <formula>"Personendaten werden bearbeitet - Risikovorprüfung ergibt kein hohes Risiko"</formula>
    </cfRule>
    <cfRule type="cellIs" dxfId="202" priority="148" stopIfTrue="1" operator="equal">
      <formula>"Keine Personendaten"</formula>
    </cfRule>
    <cfRule type="cellIs" dxfId="201" priority="147" stopIfTrue="1" operator="equal">
      <formula>"Personendaten werden bearbeitet - Risikovorprüfung ergibt hohe Risiken"</formula>
    </cfRule>
    <cfRule type="cellIs" dxfId="200" priority="146" stopIfTrue="1" operator="equal">
      <formula>"Personendaten werden bearbeitet - Risikovorprüfung ergibt kein hohes Risiko"</formula>
    </cfRule>
    <cfRule type="cellIs" dxfId="199" priority="145" stopIfTrue="1" operator="equal">
      <formula>"Keine Personendaten"</formula>
    </cfRule>
    <cfRule type="cellIs" dxfId="198" priority="162" stopIfTrue="1" operator="equal">
      <formula>"Personendaten werden bearbeitet - Risikovorprüfung ergibt hohe Risiken"</formula>
    </cfRule>
    <cfRule type="cellIs" dxfId="197" priority="161" stopIfTrue="1" operator="equal">
      <formula>"Personendaten werden bearbeitet - Risikovorprüfung ergibt kein hohes Risiko"</formula>
    </cfRule>
    <cfRule type="cellIs" dxfId="196" priority="160" stopIfTrue="1" operator="equal">
      <formula>"Keine Personendaten"</formula>
    </cfRule>
    <cfRule type="cellIs" dxfId="195" priority="159" stopIfTrue="1" operator="equal">
      <formula>"Personendaten werden bearbeitet - Risikovorprüfung ergibt hohe Risiken"</formula>
    </cfRule>
    <cfRule type="cellIs" dxfId="194" priority="158" stopIfTrue="1" operator="equal">
      <formula>"Personendaten werden bearbeitet - Risikovorprüfung ergibt kein hohes Risiko"</formula>
    </cfRule>
    <cfRule type="cellIs" dxfId="193" priority="157" stopIfTrue="1" operator="equal">
      <formula>"Keine Personendaten"</formula>
    </cfRule>
    <cfRule type="cellIs" dxfId="192" priority="156" stopIfTrue="1" operator="equal">
      <formula>"Personendaten werden bearbeitet - Risikovorprüfung ergibt hohe Risiken"</formula>
    </cfRule>
    <cfRule type="cellIs" dxfId="191" priority="155" stopIfTrue="1" operator="equal">
      <formula>"Personendaten werden bearbeitet - Risikovorprüfung ergibt kein hohes Risiko"</formula>
    </cfRule>
    <cfRule type="cellIs" dxfId="190" priority="154" stopIfTrue="1" operator="equal">
      <formula>"Keine Personendaten"</formula>
    </cfRule>
    <cfRule type="cellIs" dxfId="189" priority="153" stopIfTrue="1" operator="equal">
      <formula>"Personendaten werden bearbeitet - Risikovorprüfung ergibt hohe Risiken"</formula>
    </cfRule>
    <cfRule type="cellIs" dxfId="188" priority="152" stopIfTrue="1" operator="equal">
      <formula>"Personendaten werden bearbeitet - Risikovorprüfung ergibt kein hohes Risiko"</formula>
    </cfRule>
  </conditionalFormatting>
  <conditionalFormatting sqref="F32">
    <cfRule type="cellIs" dxfId="187" priority="118" stopIfTrue="1" operator="equal">
      <formula>"Personendaten werden bearbeitet - Risikovorprüfung ergibt kein hohes Risiko"</formula>
    </cfRule>
    <cfRule type="cellIs" dxfId="186" priority="129" stopIfTrue="1" operator="equal">
      <formula>"Keine Personendaten"</formula>
    </cfRule>
    <cfRule type="cellIs" dxfId="185" priority="123" stopIfTrue="1" operator="equal">
      <formula>"Keine Personendaten"</formula>
    </cfRule>
    <cfRule type="cellIs" dxfId="184" priority="117" stopIfTrue="1" operator="equal">
      <formula>"Keine Personendaten"</formula>
    </cfRule>
    <cfRule type="cellIs" dxfId="183" priority="119" stopIfTrue="1" operator="equal">
      <formula>"Personendaten werden bearbeitet - Risikovorprüfung ergibt hohe Risiken"</formula>
    </cfRule>
    <cfRule type="cellIs" dxfId="182" priority="120" stopIfTrue="1" operator="equal">
      <formula>"Keine Personendaten"</formula>
    </cfRule>
    <cfRule type="cellIs" dxfId="181" priority="121" stopIfTrue="1" operator="equal">
      <formula>"Personendaten werden bearbeitet - Risikovorprüfung ergibt kein hohes Risiko"</formula>
    </cfRule>
    <cfRule type="cellIs" dxfId="180" priority="122" stopIfTrue="1" operator="equal">
      <formula>"Personendaten werden bearbeitet - Risikovorprüfung ergibt hohe Risiken"</formula>
    </cfRule>
    <cfRule type="cellIs" dxfId="179" priority="124" stopIfTrue="1" operator="equal">
      <formula>"Personendaten werden bearbeitet - Risikovorprüfung ergibt kein hohes Risiko"</formula>
    </cfRule>
    <cfRule type="cellIs" dxfId="178" priority="126" stopIfTrue="1" operator="equal">
      <formula>"Keine Personendaten"</formula>
    </cfRule>
    <cfRule type="cellIs" dxfId="177" priority="127" stopIfTrue="1" operator="equal">
      <formula>"Personendaten werden bearbeitet - Risikovorprüfung ergibt kein hohes Risiko"</formula>
    </cfRule>
    <cfRule type="cellIs" dxfId="176" priority="128" stopIfTrue="1" operator="equal">
      <formula>"Personendaten werden bearbeitet - Risikovorprüfung ergibt hohe Risiken"</formula>
    </cfRule>
    <cfRule type="cellIs" dxfId="175" priority="130" stopIfTrue="1" operator="equal">
      <formula>"Personendaten werden bearbeitet - Risikovorprüfung ergibt kein hohes Risiko"</formula>
    </cfRule>
    <cfRule type="cellIs" dxfId="174" priority="131" stopIfTrue="1" operator="equal">
      <formula>"Personendaten werden bearbeitet - Risikovorprüfung ergibt hohe Risiken"</formula>
    </cfRule>
    <cfRule type="cellIs" dxfId="173" priority="132" stopIfTrue="1" operator="equal">
      <formula>"Keine Personendaten"</formula>
    </cfRule>
    <cfRule type="cellIs" dxfId="172" priority="133" stopIfTrue="1" operator="equal">
      <formula>"Personendaten werden bearbeitet - Risikovorprüfung ergibt kein hohes Risiko"</formula>
    </cfRule>
    <cfRule type="cellIs" dxfId="171" priority="125" stopIfTrue="1" operator="equal">
      <formula>"Personendaten werden bearbeitet - Risikovorprüfung ergibt hohe Risiken"</formula>
    </cfRule>
    <cfRule type="cellIs" dxfId="170" priority="134" stopIfTrue="1" operator="equal">
      <formula>"Personendaten werden bearbeitet - Risikovorprüfung ergibt hohe Risiken"</formula>
    </cfRule>
  </conditionalFormatting>
  <conditionalFormatting sqref="F32:F33">
    <cfRule type="cellIs" dxfId="169" priority="102" stopIfTrue="1" operator="equal">
      <formula>"Personendaten werden bearbeitet - Risikovorprüfung ergibt kein hohes Risiko"</formula>
    </cfRule>
    <cfRule type="cellIs" dxfId="168" priority="101" stopIfTrue="1" operator="equal">
      <formula>"Keine Personendaten"</formula>
    </cfRule>
    <cfRule type="cellIs" dxfId="167" priority="103" stopIfTrue="1" operator="equal">
      <formula>"Personendaten werden bearbeitet - Risikovorprüfung ergibt hohe Risiken"</formula>
    </cfRule>
  </conditionalFormatting>
  <conditionalFormatting sqref="F33">
    <cfRule type="cellIs" dxfId="166" priority="88" stopIfTrue="1" operator="equal">
      <formula>"Personendaten werden bearbeitet - Risikovorprüfung ergibt hohe Risiken"</formula>
    </cfRule>
    <cfRule type="cellIs" dxfId="165" priority="90" stopIfTrue="1" operator="equal">
      <formula>"Personendaten werden bearbeitet - Risikovorprüfung ergibt kein hohes Risiko"</formula>
    </cfRule>
    <cfRule type="cellIs" dxfId="164" priority="91" stopIfTrue="1" operator="equal">
      <formula>"Personendaten werden bearbeitet - Risikovorprüfung ergibt hohe Risiken"</formula>
    </cfRule>
    <cfRule type="cellIs" dxfId="163" priority="99" stopIfTrue="1" operator="equal">
      <formula>"Personendaten werden bearbeitet - Risikovorprüfung ergibt kein hohes Risiko"</formula>
    </cfRule>
    <cfRule type="cellIs" dxfId="162" priority="93" stopIfTrue="1" operator="equal">
      <formula>"Personendaten werden bearbeitet - Risikovorprüfung ergibt kein hohes Risiko"</formula>
    </cfRule>
    <cfRule type="cellIs" dxfId="161" priority="94" stopIfTrue="1" operator="equal">
      <formula>"Personendaten werden bearbeitet - Risikovorprüfung ergibt hohe Risiken"</formula>
    </cfRule>
    <cfRule type="cellIs" dxfId="160" priority="95" stopIfTrue="1" operator="equal">
      <formula>"Keine Personendaten"</formula>
    </cfRule>
    <cfRule type="cellIs" dxfId="159" priority="87" stopIfTrue="1" operator="equal">
      <formula>"Personendaten werden bearbeitet - Risikovorprüfung ergibt kein hohes Risiko"</formula>
    </cfRule>
    <cfRule type="cellIs" dxfId="158" priority="96" stopIfTrue="1" operator="equal">
      <formula>"Personendaten werden bearbeitet - Risikovorprüfung ergibt kein hohes Risiko"</formula>
    </cfRule>
    <cfRule type="cellIs" dxfId="157" priority="98" stopIfTrue="1" operator="equal">
      <formula>"Keine Personendaten"</formula>
    </cfRule>
    <cfRule type="cellIs" dxfId="156" priority="97" stopIfTrue="1" operator="equal">
      <formula>"Personendaten werden bearbeitet - Risikovorprüfung ergibt hohe Risiken"</formula>
    </cfRule>
    <cfRule type="cellIs" dxfId="155" priority="100" stopIfTrue="1" operator="equal">
      <formula>"Personendaten werden bearbeitet - Risikovorprüfung ergibt hohe Risiken"</formula>
    </cfRule>
    <cfRule type="cellIs" dxfId="154" priority="92" stopIfTrue="1" operator="equal">
      <formula>"Keine Personendaten"</formula>
    </cfRule>
    <cfRule type="cellIs" dxfId="153" priority="86" stopIfTrue="1" operator="equal">
      <formula>"Keine Personendaten"</formula>
    </cfRule>
    <cfRule type="cellIs" dxfId="152" priority="89" stopIfTrue="1" operator="equal">
      <formula>"Keine Personendaten"</formula>
    </cfRule>
  </conditionalFormatting>
  <conditionalFormatting sqref="F33:F34">
    <cfRule type="cellIs" dxfId="151" priority="70" stopIfTrue="1" operator="equal">
      <formula>"Keine Personendaten"</formula>
    </cfRule>
    <cfRule type="cellIs" dxfId="150" priority="72" stopIfTrue="1" operator="equal">
      <formula>"Personendaten werden bearbeitet - Risikovorprüfung ergibt hohe Risiken"</formula>
    </cfRule>
    <cfRule type="cellIs" dxfId="149" priority="71" stopIfTrue="1" operator="equal">
      <formula>"Personendaten werden bearbeitet - Risikovorprüfung ergibt kein hohes Risiko"</formula>
    </cfRule>
  </conditionalFormatting>
  <conditionalFormatting sqref="F34">
    <cfRule type="cellIs" dxfId="148" priority="58" stopIfTrue="1" operator="equal">
      <formula>"Keine Personendaten"</formula>
    </cfRule>
    <cfRule type="cellIs" dxfId="147" priority="61" stopIfTrue="1" operator="equal">
      <formula>"Keine Personendaten"</formula>
    </cfRule>
    <cfRule type="cellIs" dxfId="146" priority="62" stopIfTrue="1" operator="equal">
      <formula>"Personendaten werden bearbeitet - Risikovorprüfung ergibt kein hohes Risiko"</formula>
    </cfRule>
    <cfRule type="cellIs" dxfId="145" priority="63" stopIfTrue="1" operator="equal">
      <formula>"Personendaten werden bearbeitet - Risikovorprüfung ergibt hohe Risiken"</formula>
    </cfRule>
    <cfRule type="cellIs" dxfId="144" priority="64" stopIfTrue="1" operator="equal">
      <formula>"Keine Personendaten"</formula>
    </cfRule>
    <cfRule type="cellIs" dxfId="143" priority="65" stopIfTrue="1" operator="equal">
      <formula>"Personendaten werden bearbeitet - Risikovorprüfung ergibt kein hohes Risiko"</formula>
    </cfRule>
    <cfRule type="cellIs" dxfId="142" priority="60" stopIfTrue="1" operator="equal">
      <formula>"Personendaten werden bearbeitet - Risikovorprüfung ergibt hohe Risiken"</formula>
    </cfRule>
    <cfRule type="cellIs" dxfId="141" priority="67" stopIfTrue="1" operator="equal">
      <formula>"Keine Personendaten"</formula>
    </cfRule>
    <cfRule type="cellIs" dxfId="140" priority="68" stopIfTrue="1" operator="equal">
      <formula>"Personendaten werden bearbeitet - Risikovorprüfung ergibt kein hohes Risiko"</formula>
    </cfRule>
    <cfRule type="cellIs" dxfId="139" priority="69" stopIfTrue="1" operator="equal">
      <formula>"Personendaten werden bearbeitet - Risikovorprüfung ergibt hohe Risiken"</formula>
    </cfRule>
    <cfRule type="cellIs" dxfId="138" priority="59" stopIfTrue="1" operator="equal">
      <formula>"Personendaten werden bearbeitet - Risikovorprüfung ergibt kein hohes Risiko"</formula>
    </cfRule>
    <cfRule type="cellIs" dxfId="137" priority="52" stopIfTrue="1" operator="equal">
      <formula>"Keine Personendaten"</formula>
    </cfRule>
    <cfRule type="cellIs" dxfId="136" priority="53" stopIfTrue="1" operator="equal">
      <formula>"Personendaten werden bearbeitet - Risikovorprüfung ergibt kein hohes Risiko"</formula>
    </cfRule>
    <cfRule type="cellIs" dxfId="135" priority="54" stopIfTrue="1" operator="equal">
      <formula>"Personendaten werden bearbeitet - Risikovorprüfung ergibt hohe Risiken"</formula>
    </cfRule>
    <cfRule type="cellIs" dxfId="134" priority="66" stopIfTrue="1" operator="equal">
      <formula>"Personendaten werden bearbeitet - Risikovorprüfung ergibt hohe Risiken"</formula>
    </cfRule>
    <cfRule type="cellIs" dxfId="133" priority="55" stopIfTrue="1" operator="equal">
      <formula>"Keine Personendaten"</formula>
    </cfRule>
    <cfRule type="cellIs" dxfId="132" priority="56" stopIfTrue="1" operator="equal">
      <formula>"Personendaten werden bearbeitet - Risikovorprüfung ergibt kein hohes Risiko"</formula>
    </cfRule>
    <cfRule type="cellIs" dxfId="131" priority="57" stopIfTrue="1" operator="equal">
      <formula>"Personendaten werden bearbeitet - Risikovorprüfung ergibt hohe Risiken"</formula>
    </cfRule>
  </conditionalFormatting>
  <conditionalFormatting sqref="F38">
    <cfRule type="cellIs" dxfId="130" priority="39" stopIfTrue="1" operator="equal">
      <formula>"Keine Personendaten"</formula>
    </cfRule>
    <cfRule type="cellIs" dxfId="129" priority="41" stopIfTrue="1" operator="equal">
      <formula>"Personendaten werden bearbeitet - Risikovorprüfung ergibt hohe Risiken"</formula>
    </cfRule>
    <cfRule type="cellIs" dxfId="128" priority="34" stopIfTrue="1" operator="equal">
      <formula>"Personendaten werden bearbeitet - Risikovorprüfung ergibt kein hohes Risiko"</formula>
    </cfRule>
    <cfRule type="cellIs" dxfId="127" priority="40" stopIfTrue="1" operator="equal">
      <formula>"Personendaten werden bearbeitet - Risikovorprüfung ergibt kein hohes Risiko"</formula>
    </cfRule>
    <cfRule type="cellIs" dxfId="126" priority="28" stopIfTrue="1" operator="equal">
      <formula>"Personendaten werden bearbeitet - Risikovorprüfung ergibt kein hohes Risiko"</formula>
    </cfRule>
    <cfRule type="cellIs" dxfId="125" priority="29" stopIfTrue="1" operator="equal">
      <formula>"Personendaten werden bearbeitet - Risikovorprüfung ergibt hohe Risiken"</formula>
    </cfRule>
    <cfRule type="cellIs" dxfId="124" priority="30" stopIfTrue="1" operator="equal">
      <formula>"Keine Personendaten"</formula>
    </cfRule>
    <cfRule type="cellIs" dxfId="123" priority="31" stopIfTrue="1" operator="equal">
      <formula>"Personendaten werden bearbeitet - Risikovorprüfung ergibt kein hohes Risiko"</formula>
    </cfRule>
    <cfRule type="cellIs" dxfId="122" priority="32" stopIfTrue="1" operator="equal">
      <formula>"Personendaten werden bearbeitet - Risikovorprüfung ergibt hohe Risiken"</formula>
    </cfRule>
    <cfRule type="cellIs" dxfId="121" priority="33" stopIfTrue="1" operator="equal">
      <formula>"Keine Personendaten"</formula>
    </cfRule>
    <cfRule type="cellIs" dxfId="120" priority="35" stopIfTrue="1" operator="equal">
      <formula>"Personendaten werden bearbeitet - Risikovorprüfung ergibt hohe Risiken"</formula>
    </cfRule>
    <cfRule type="cellIs" dxfId="119" priority="36" stopIfTrue="1" operator="equal">
      <formula>"Keine Personendaten"</formula>
    </cfRule>
    <cfRule type="cellIs" dxfId="118" priority="37" stopIfTrue="1" operator="equal">
      <formula>"Personendaten werden bearbeitet - Risikovorprüfung ergibt kein hohes Risiko"</formula>
    </cfRule>
    <cfRule type="cellIs" dxfId="117" priority="38" stopIfTrue="1" operator="equal">
      <formula>"Personendaten werden bearbeitet - Risikovorprüfung ergibt hohe Risiken"</formula>
    </cfRule>
    <cfRule type="cellIs" dxfId="116" priority="21" stopIfTrue="1" operator="equal">
      <formula>"Keine Personendaten"</formula>
    </cfRule>
    <cfRule type="cellIs" dxfId="115" priority="22" stopIfTrue="1" operator="equal">
      <formula>"Personendaten werden bearbeitet - Risikovorprüfung ergibt kein hohes Risiko"</formula>
    </cfRule>
    <cfRule type="cellIs" dxfId="114" priority="23" stopIfTrue="1" operator="equal">
      <formula>"Personendaten werden bearbeitet - Risikovorprüfung ergibt hohe Risiken"</formula>
    </cfRule>
    <cfRule type="cellIs" dxfId="113" priority="24" stopIfTrue="1" operator="equal">
      <formula>"Keine Personendaten"</formula>
    </cfRule>
    <cfRule type="cellIs" dxfId="112" priority="25" stopIfTrue="1" operator="equal">
      <formula>"Personendaten werden bearbeitet - Risikovorprüfung ergibt kein hohes Risiko"</formula>
    </cfRule>
    <cfRule type="cellIs" dxfId="111" priority="26" stopIfTrue="1" operator="equal">
      <formula>"Personendaten werden bearbeitet - Risikovorprüfung ergibt hohe Risiken"</formula>
    </cfRule>
    <cfRule type="cellIs" dxfId="110" priority="27" stopIfTrue="1" operator="equal">
      <formula>"Keine Personendaten"</formula>
    </cfRule>
  </conditionalFormatting>
  <conditionalFormatting sqref="G41">
    <cfRule type="expression" dxfId="109" priority="14">
      <formula>G41="Hoher Schutz"</formula>
    </cfRule>
    <cfRule type="expression" dxfId="108" priority="15">
      <formula>G41="Grundschutz"</formula>
    </cfRule>
    <cfRule type="expression" dxfId="107" priority="13">
      <formula>G41="Sehr Hoher Schutz"</formula>
    </cfRule>
  </conditionalFormatting>
  <conditionalFormatting sqref="G29:J29">
    <cfRule type="cellIs" dxfId="106" priority="1376" operator="equal">
      <formula>"Trifft nicht zu"</formula>
    </cfRule>
    <cfRule type="cellIs" dxfId="105" priority="1377" stopIfTrue="1" operator="equal">
      <formula>"Keine Personendaten"</formula>
    </cfRule>
    <cfRule type="cellIs" dxfId="104" priority="1378" stopIfTrue="1" operator="equal">
      <formula>"Personendaten werden bearbeitet - Risikovorprüfung ergibt kein hohes Risiko"</formula>
    </cfRule>
    <cfRule type="cellIs" dxfId="103" priority="1379" stopIfTrue="1" operator="equal">
      <formula>"Personendaten werden bearbeitet - Risikovorprüfung ergibt hohe Risiken"</formula>
    </cfRule>
    <cfRule type="cellIs" dxfId="102" priority="1375" operator="equal">
      <formula>"Trifft zu"</formula>
    </cfRule>
  </conditionalFormatting>
  <conditionalFormatting sqref="G29:J30">
    <cfRule type="cellIs" dxfId="101" priority="1369" stopIfTrue="1" operator="equal">
      <formula>"Keine Personendaten"</formula>
    </cfRule>
    <cfRule type="cellIs" dxfId="100" priority="1370" stopIfTrue="1" operator="equal">
      <formula>"Personendaten werden bearbeitet - Risikovorprüfung ergibt kein hohes Risiko"</formula>
    </cfRule>
    <cfRule type="cellIs" dxfId="99" priority="1371" stopIfTrue="1" operator="equal">
      <formula>"Personendaten werden bearbeitet - Risikovorprüfung ergibt hohe Risiken"</formula>
    </cfRule>
  </conditionalFormatting>
  <conditionalFormatting sqref="G30:J30">
    <cfRule type="cellIs" dxfId="98" priority="1368" operator="equal">
      <formula>"Trifft nicht zu"</formula>
    </cfRule>
  </conditionalFormatting>
  <conditionalFormatting sqref="G32:J34">
    <cfRule type="cellIs" dxfId="97" priority="1350" stopIfTrue="1" operator="equal">
      <formula>"Personendaten werden bearbeitet - Risikovorprüfung ergibt kein hohes Risiko"</formula>
    </cfRule>
    <cfRule type="cellIs" dxfId="96" priority="1353" operator="equal">
      <formula>"Trifft nicht zu"</formula>
    </cfRule>
    <cfRule type="cellIs" dxfId="95" priority="1351" stopIfTrue="1" operator="equal">
      <formula>"Personendaten werden bearbeitet - Risikovorprüfung ergibt hohe Risiken"</formula>
    </cfRule>
    <cfRule type="cellIs" dxfId="94" priority="1352" operator="equal">
      <formula>"Trifft zu"</formula>
    </cfRule>
    <cfRule type="cellIs" dxfId="93" priority="1349" stopIfTrue="1" operator="equal">
      <formula>"Keine Personendaten"</formula>
    </cfRule>
  </conditionalFormatting>
  <dataValidations count="3">
    <dataValidation type="list" allowBlank="1" showInputMessage="1" showErrorMessage="1" sqref="C13" xr:uid="{78468916-7A4D-48FC-AA6C-B338C505FA2C}">
      <formula1>"Trifft nicht zu, Trifft zu"</formula1>
    </dataValidation>
    <dataValidation type="list" allowBlank="1" showInputMessage="1" showErrorMessage="1" sqref="C36:F36" xr:uid="{39638292-106F-48CE-B93E-A4F057B2CD09}">
      <formula1>"&lt; 50 mio CHF, 50 - 500 mio CHF, &gt; 500 mio CHF"</formula1>
    </dataValidation>
    <dataValidation type="list" allowBlank="1" showInputMessage="1" showErrorMessage="1" sqref="C32:F34 C10:F12 C14:F15 C17:F19 C21:F23 C25:F26 C28:F30 C6:F8 C38:F38" xr:uid="{09454DEB-051B-4CFF-BE66-06EFB1AC5E0C}">
      <formula1>"Ne s’applique pas, S’applique"</formula1>
    </dataValidation>
  </dataValidations>
  <pageMargins left="0.7" right="0.7" top="0.78740157499999996" bottom="0.78740157499999996" header="0.3" footer="0.3"/>
  <pageSetup paperSize="9" scale="62" fitToHeight="0" orientation="landscape" r:id="rId1"/>
  <headerFooter>
    <oddHeader>&amp;L&amp;A&amp;C&amp;14&amp;B&amp;"Arial"Analyse des besoins de protection&amp;"-,Regular"&amp;R&amp;12P041-Hi01</oddHeader>
  </headerFooter>
  <colBreaks count="1" manualBreakCount="1">
    <brk id="1" max="46"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B5A2B-38C7-43C4-8D1B-CA3F6B1539FF}">
  <sheetPr>
    <pageSetUpPr fitToPage="1"/>
  </sheetPr>
  <dimension ref="B1:G33"/>
  <sheetViews>
    <sheetView zoomScaleNormal="100" zoomScaleSheetLayoutView="80" workbookViewId="0">
      <selection activeCell="D11" sqref="D9:E11"/>
    </sheetView>
  </sheetViews>
  <sheetFormatPr baseColWidth="10" defaultColWidth="11.42578125" defaultRowHeight="12.75" x14ac:dyDescent="0.2"/>
  <cols>
    <col min="1" max="1" width="11.42578125" customWidth="1"/>
    <col min="2" max="2" width="39.5703125" customWidth="1"/>
    <col min="3" max="3" width="18.140625" customWidth="1"/>
    <col min="4" max="4" width="25.140625" customWidth="1"/>
    <col min="5" max="5" width="21.5703125" customWidth="1"/>
    <col min="6" max="6" width="25.85546875" customWidth="1"/>
    <col min="7" max="7" width="29.140625" style="29" customWidth="1"/>
  </cols>
  <sheetData>
    <row r="1" spans="2:7" ht="51.95" customHeight="1" x14ac:dyDescent="0.2">
      <c r="B1" s="101"/>
      <c r="C1" s="11"/>
      <c r="D1" s="15"/>
      <c r="E1" s="104" t="str">
        <f>IF(ISBLANK('1. Page de garde'!D8),"",'1. Page de garde'!D8)</f>
        <v/>
      </c>
      <c r="F1" s="104"/>
      <c r="G1" s="54"/>
    </row>
    <row r="2" spans="2:7" ht="22.35" customHeight="1" x14ac:dyDescent="0.2">
      <c r="B2" s="101"/>
      <c r="C2" s="11"/>
      <c r="D2" s="15"/>
      <c r="E2" s="104" t="str">
        <f>IF(ISBLANK('1. Page de garde'!D9),"",'1. Page de garde'!D9)</f>
        <v/>
      </c>
      <c r="F2" s="104"/>
      <c r="G2" s="47"/>
    </row>
    <row r="3" spans="2:7" ht="18.75" customHeight="1" x14ac:dyDescent="0.2">
      <c r="B3" s="31" t="str">
        <f>IF(ISBLANK('1. Page de garde'!D6),"",'1. Page de garde'!D6)</f>
        <v>Nom de l’objet à protéger</v>
      </c>
      <c r="C3" s="10"/>
      <c r="D3" s="11" t="str">
        <f>'1. Page de garde'!D3</f>
        <v>Version: P041-Hi01_V5.1.1</v>
      </c>
      <c r="E3" s="12"/>
      <c r="F3" s="30" t="str">
        <f>'1. Page de garde'!D10</f>
        <v>Non classifié</v>
      </c>
      <c r="G3" s="30"/>
    </row>
    <row r="4" spans="2:7" ht="12" customHeight="1" x14ac:dyDescent="0.2">
      <c r="B4" s="138"/>
      <c r="C4" s="138"/>
      <c r="D4" s="138"/>
      <c r="E4" s="138"/>
      <c r="F4" s="138"/>
    </row>
    <row r="5" spans="2:7" ht="20.100000000000001" customHeight="1" x14ac:dyDescent="0.2">
      <c r="B5" s="94" t="s">
        <v>138</v>
      </c>
      <c r="C5" s="95"/>
      <c r="D5" s="95"/>
      <c r="E5" s="95"/>
      <c r="F5" s="81" t="s">
        <v>139</v>
      </c>
      <c r="G5" s="23"/>
    </row>
    <row r="6" spans="2:7" ht="36.75" customHeight="1" x14ac:dyDescent="0.2">
      <c r="B6" s="139" t="s">
        <v>140</v>
      </c>
      <c r="C6" s="73" t="s">
        <v>141</v>
      </c>
      <c r="D6" s="142"/>
      <c r="E6" s="142"/>
      <c r="F6" s="88"/>
      <c r="G6" s="23"/>
    </row>
    <row r="7" spans="2:7" ht="37.5" customHeight="1" x14ac:dyDescent="0.2">
      <c r="B7" s="140"/>
      <c r="C7" s="73" t="s">
        <v>142</v>
      </c>
      <c r="D7" s="142"/>
      <c r="E7" s="142"/>
      <c r="F7" s="88"/>
      <c r="G7" s="23"/>
    </row>
    <row r="8" spans="2:7" ht="38.25" customHeight="1" x14ac:dyDescent="0.2">
      <c r="B8" s="141"/>
      <c r="C8" s="74" t="s">
        <v>143</v>
      </c>
      <c r="D8" s="143"/>
      <c r="E8" s="143"/>
      <c r="F8" s="89"/>
      <c r="G8" s="23"/>
    </row>
    <row r="9" spans="2:7" ht="57.75" customHeight="1" x14ac:dyDescent="0.2">
      <c r="B9" s="96" t="s">
        <v>144</v>
      </c>
      <c r="C9" s="97"/>
      <c r="D9" s="144"/>
      <c r="E9" s="144"/>
      <c r="F9" s="89"/>
      <c r="G9" s="23"/>
    </row>
    <row r="10" spans="2:7" ht="84" customHeight="1" x14ac:dyDescent="0.2">
      <c r="B10" s="96" t="s">
        <v>145</v>
      </c>
      <c r="C10" s="97"/>
      <c r="D10" s="145"/>
      <c r="E10" s="145"/>
      <c r="F10" s="89"/>
      <c r="G10" s="23"/>
    </row>
    <row r="11" spans="2:7" ht="136.5" customHeight="1" x14ac:dyDescent="0.2">
      <c r="B11" s="96" t="s">
        <v>218</v>
      </c>
      <c r="C11" s="97"/>
      <c r="D11" s="145"/>
      <c r="E11" s="145"/>
      <c r="F11" s="89"/>
      <c r="G11" s="23"/>
    </row>
    <row r="12" spans="2:7" ht="49.5" customHeight="1" x14ac:dyDescent="0.2">
      <c r="B12" s="96" t="s">
        <v>146</v>
      </c>
      <c r="C12" s="97"/>
      <c r="D12" s="145"/>
      <c r="E12" s="145"/>
      <c r="F12" s="89"/>
      <c r="G12" s="23"/>
    </row>
    <row r="13" spans="2:7" ht="61.5" customHeight="1" x14ac:dyDescent="0.2">
      <c r="B13" s="96" t="s">
        <v>147</v>
      </c>
      <c r="C13" s="97"/>
      <c r="D13" s="145"/>
      <c r="E13" s="145"/>
      <c r="F13" s="89"/>
      <c r="G13" s="23"/>
    </row>
    <row r="14" spans="2:7" ht="14.1" customHeight="1" x14ac:dyDescent="0.2">
      <c r="B14" s="124"/>
      <c r="C14" s="124"/>
      <c r="D14" s="124"/>
      <c r="E14" s="124"/>
      <c r="F14" s="124"/>
      <c r="G14" s="23"/>
    </row>
    <row r="15" spans="2:7" ht="14.1" customHeight="1" x14ac:dyDescent="0.2">
      <c r="B15" s="122"/>
      <c r="C15" s="122"/>
      <c r="D15" s="123"/>
      <c r="E15" s="123"/>
      <c r="F15" s="123"/>
      <c r="G15" s="23"/>
    </row>
    <row r="16" spans="2:7" x14ac:dyDescent="0.2">
      <c r="B16" s="18"/>
      <c r="C16" s="18"/>
      <c r="D16" s="18"/>
      <c r="E16" s="18"/>
      <c r="F16" s="18"/>
    </row>
    <row r="17" spans="2:6" x14ac:dyDescent="0.2">
      <c r="B17" s="18"/>
      <c r="C17" s="18"/>
      <c r="D17" s="18"/>
      <c r="E17" s="18"/>
      <c r="F17" s="18"/>
    </row>
    <row r="18" spans="2:6" x14ac:dyDescent="0.2">
      <c r="B18" s="18"/>
      <c r="C18" s="18"/>
      <c r="D18" s="18"/>
      <c r="E18" s="18"/>
      <c r="F18" s="18"/>
    </row>
    <row r="19" spans="2:6" x14ac:dyDescent="0.2">
      <c r="B19" s="18"/>
      <c r="C19" s="18"/>
      <c r="D19" s="18"/>
      <c r="E19" s="18"/>
      <c r="F19" s="18"/>
    </row>
    <row r="20" spans="2:6" x14ac:dyDescent="0.2">
      <c r="B20" s="18"/>
      <c r="C20" s="18"/>
      <c r="D20" s="18"/>
      <c r="E20" s="18"/>
      <c r="F20" s="18"/>
    </row>
    <row r="21" spans="2:6" x14ac:dyDescent="0.2">
      <c r="B21" s="18"/>
      <c r="C21" s="18"/>
      <c r="D21" s="18"/>
      <c r="E21" s="18"/>
      <c r="F21" s="18"/>
    </row>
    <row r="22" spans="2:6" x14ac:dyDescent="0.2">
      <c r="B22" s="18"/>
      <c r="C22" s="18"/>
      <c r="D22" s="18"/>
      <c r="E22" s="18"/>
      <c r="F22" s="18"/>
    </row>
    <row r="23" spans="2:6" x14ac:dyDescent="0.2">
      <c r="B23" s="18"/>
      <c r="C23" s="18"/>
      <c r="D23" s="18"/>
      <c r="E23" s="18"/>
      <c r="F23" s="18"/>
    </row>
    <row r="24" spans="2:6" x14ac:dyDescent="0.2">
      <c r="B24" s="18"/>
      <c r="C24" s="18"/>
      <c r="D24" s="18"/>
      <c r="E24" s="18"/>
      <c r="F24" s="18"/>
    </row>
    <row r="25" spans="2:6" x14ac:dyDescent="0.2">
      <c r="B25" s="18"/>
      <c r="C25" s="18"/>
      <c r="D25" s="18"/>
      <c r="E25" s="18"/>
      <c r="F25" s="18"/>
    </row>
    <row r="26" spans="2:6" x14ac:dyDescent="0.2">
      <c r="B26" s="18"/>
      <c r="C26" s="18"/>
      <c r="D26" s="18"/>
      <c r="E26" s="18"/>
      <c r="F26" s="18"/>
    </row>
    <row r="27" spans="2:6" x14ac:dyDescent="0.2">
      <c r="B27" s="18"/>
      <c r="C27" s="18"/>
      <c r="D27" s="18"/>
      <c r="E27" s="18"/>
      <c r="F27" s="18"/>
    </row>
    <row r="28" spans="2:6" x14ac:dyDescent="0.2">
      <c r="B28" s="18"/>
      <c r="C28" s="18"/>
      <c r="D28" s="18"/>
      <c r="E28" s="18"/>
      <c r="F28" s="18"/>
    </row>
    <row r="29" spans="2:6" x14ac:dyDescent="0.2">
      <c r="B29" s="18"/>
      <c r="C29" s="18"/>
      <c r="D29" s="18"/>
      <c r="E29" s="18"/>
      <c r="F29" s="18"/>
    </row>
    <row r="30" spans="2:6" x14ac:dyDescent="0.2">
      <c r="B30" s="18"/>
      <c r="C30" s="18"/>
      <c r="D30" s="18"/>
      <c r="E30" s="18"/>
      <c r="F30" s="18"/>
    </row>
    <row r="31" spans="2:6" x14ac:dyDescent="0.2">
      <c r="B31" s="18"/>
      <c r="C31" s="18"/>
      <c r="D31" s="18"/>
      <c r="E31" s="18"/>
      <c r="F31" s="18"/>
    </row>
    <row r="32" spans="2:6" x14ac:dyDescent="0.2">
      <c r="B32" s="18"/>
      <c r="C32" s="18"/>
      <c r="D32" s="18"/>
      <c r="E32" s="18"/>
      <c r="F32" s="18"/>
    </row>
    <row r="33" spans="2:6" x14ac:dyDescent="0.2">
      <c r="B33" s="18"/>
      <c r="C33" s="18"/>
      <c r="D33" s="18"/>
      <c r="E33" s="18"/>
      <c r="F33" s="18"/>
    </row>
  </sheetData>
  <sheetProtection formatCells="0" formatColumns="0" formatRows="0" insertColumns="0" insertRows="0" insertHyperlinks="0" deleteColumns="0" deleteRows="0" selectLockedCells="1" sort="0" autoFilter="0" pivotTables="0"/>
  <mergeCells count="21">
    <mergeCell ref="B15:F15"/>
    <mergeCell ref="B12:C12"/>
    <mergeCell ref="B13:C13"/>
    <mergeCell ref="B14:F14"/>
    <mergeCell ref="D12:E12"/>
    <mergeCell ref="D13:E13"/>
    <mergeCell ref="B10:C10"/>
    <mergeCell ref="B11:C11"/>
    <mergeCell ref="B9:C9"/>
    <mergeCell ref="D9:E9"/>
    <mergeCell ref="D10:E10"/>
    <mergeCell ref="D11:E11"/>
    <mergeCell ref="B1:B2"/>
    <mergeCell ref="B4:F4"/>
    <mergeCell ref="B6:B8"/>
    <mergeCell ref="E1:F1"/>
    <mergeCell ref="E2:F2"/>
    <mergeCell ref="D6:E6"/>
    <mergeCell ref="D7:E7"/>
    <mergeCell ref="D8:E8"/>
    <mergeCell ref="B5:E5"/>
  </mergeCells>
  <conditionalFormatting sqref="D9">
    <cfRule type="cellIs" dxfId="92" priority="2" operator="equal">
      <formula>"Oui"</formula>
    </cfRule>
    <cfRule type="cellIs" dxfId="91" priority="3" operator="equal">
      <formula>"Keine Hohen Risiken oder Keine Personendaten"</formula>
    </cfRule>
    <cfRule type="cellIs" dxfId="90" priority="4" operator="equal">
      <formula>"Hohe Risiken"</formula>
    </cfRule>
    <cfRule type="cellIs" dxfId="89" priority="5" operator="equal">
      <formula>"Hoher Schutz"</formula>
    </cfRule>
    <cfRule type="cellIs" dxfId="88" priority="6" operator="equal">
      <formula>"Grundschutz"</formula>
    </cfRule>
    <cfRule type="cellIs" dxfId="87" priority="7" operator="equal">
      <formula>"Sehr Hoher Schutz"</formula>
    </cfRule>
    <cfRule type="cellIs" dxfId="86" priority="8" operator="equal">
      <formula>"Keine Datenschutz-Folgenabschätzung notwendig"</formula>
    </cfRule>
    <cfRule type="cellIs" dxfId="85" priority="9" operator="equal">
      <formula>"Datenschutz-Folgenabschätzung nicht notwendig"</formula>
    </cfRule>
    <cfRule type="cellIs" dxfId="84" priority="10" operator="equal">
      <formula>"Datenschutz-Folgenabschätzung notwendig"</formula>
    </cfRule>
    <cfRule type="cellIs" dxfId="83" priority="11" operator="equal">
      <formula>"&gt; 500 Mio. CHF"</formula>
    </cfRule>
    <cfRule type="cellIs" dxfId="82" priority="12" operator="equal">
      <formula>"50 - 500 Mio. CHF"</formula>
    </cfRule>
    <cfRule type="cellIs" dxfId="81" priority="13" operator="equal">
      <formula>"&lt; 50 Mio. CHF"</formula>
    </cfRule>
    <cfRule type="cellIs" dxfId="80" priority="14" operator="equal">
      <formula>"Beeinträchtigung nach Art. 20 ISV ODER Schaden &gt; 500 Mio. CHF"</formula>
    </cfRule>
    <cfRule type="cellIs" dxfId="79" priority="15" operator="equal">
      <formula>"Beeinträchtigung nach Art. 19 ISV ODER Schaden von 50 Mio CHF - 500 Mio CHF"</formula>
    </cfRule>
    <cfRule type="cellIs" dxfId="78" priority="16" operator="equal">
      <formula>"Es werden ""intern"" oder ""nicht klassifizierte"" Informationen bearbeitet UND Schaden &lt; 50 Mio. CHF"</formula>
    </cfRule>
  </conditionalFormatting>
  <conditionalFormatting sqref="D9:D12">
    <cfRule type="cellIs" dxfId="77" priority="1" operator="equal">
      <formula>"Non"</formula>
    </cfRule>
  </conditionalFormatting>
  <conditionalFormatting sqref="D10:D12">
    <cfRule type="expression" dxfId="76" priority="34">
      <formula>ISBLANK(D10)</formula>
    </cfRule>
    <cfRule type="cellIs" dxfId="75" priority="35" operator="equal">
      <formula>"&gt; 500 Mio. CHF"</formula>
    </cfRule>
    <cfRule type="containsText" dxfId="74" priority="36" operator="containsText" text="50 - 500 Mio. CHF">
      <formula>NOT(ISERROR(SEARCH("50 - 500 Mio. CHF",D10)))</formula>
    </cfRule>
    <cfRule type="cellIs" dxfId="73" priority="37" operator="equal">
      <formula>"&lt; 50 Mio. CHF"</formula>
    </cfRule>
    <cfRule type="cellIs" dxfId="72" priority="38" operator="equal">
      <formula>"Oui"</formula>
    </cfRule>
  </conditionalFormatting>
  <conditionalFormatting sqref="D12:D13">
    <cfRule type="cellIs" dxfId="71" priority="39" operator="equal">
      <formula>"Non"</formula>
    </cfRule>
    <cfRule type="expression" dxfId="70" priority="40">
      <formula>ISBLANK(D12)</formula>
    </cfRule>
    <cfRule type="cellIs" dxfId="69" priority="41" operator="equal">
      <formula>"&gt; 500 Mio. CHF"</formula>
    </cfRule>
    <cfRule type="containsText" dxfId="68" priority="42" operator="containsText" text="50 - 500 Mio. CHF">
      <formula>NOT(ISERROR(SEARCH("50 - 500 Mio. CHF",D12)))</formula>
    </cfRule>
    <cfRule type="cellIs" dxfId="67" priority="43" operator="equal">
      <formula>"&lt; 50 Mio. CHF"</formula>
    </cfRule>
    <cfRule type="cellIs" dxfId="66" priority="44" operator="equal">
      <formula>"Oui"</formula>
    </cfRule>
  </conditionalFormatting>
  <dataValidations count="1">
    <dataValidation type="list" allowBlank="1" showInputMessage="1" showErrorMessage="1" sqref="D9:E13" xr:uid="{0B10D55F-DD33-4236-939A-44136652D49D}">
      <formula1>"Oui,Non"</formula1>
    </dataValidation>
  </dataValidations>
  <pageMargins left="0.70866141732283472" right="0.70866141732283472" top="0.74803149606299213" bottom="0.74803149606299213" header="0.31496062992125984" footer="0.31496062992125984"/>
  <pageSetup paperSize="9" scale="68" fitToHeight="0" orientation="portrait" r:id="rId1"/>
  <headerFooter alignWithMargins="0">
    <oddHeader>&amp;L&amp;A&amp;C&amp;14&amp;B&amp;"Arial"Analyse des besoins de protection&amp;"-,Regular"&amp;R&amp;12P041-Hi01</oddHeader>
    <oddFooter>&amp;L&amp;F&amp;C&amp;R&amp;P/&amp;N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B1:I55"/>
  <sheetViews>
    <sheetView zoomScaleNormal="100" zoomScaleSheetLayoutView="80" workbookViewId="0">
      <selection activeCell="G14" sqref="G14"/>
    </sheetView>
  </sheetViews>
  <sheetFormatPr baseColWidth="10" defaultColWidth="11.42578125" defaultRowHeight="12.75" x14ac:dyDescent="0.2"/>
  <cols>
    <col min="1" max="1" width="11.42578125" customWidth="1"/>
    <col min="2" max="2" width="39.5703125" customWidth="1"/>
    <col min="3" max="3" width="18.140625" customWidth="1"/>
    <col min="4" max="4" width="25.140625" customWidth="1"/>
    <col min="5" max="5" width="21.5703125" customWidth="1"/>
    <col min="6" max="6" width="25.85546875" customWidth="1"/>
    <col min="7" max="7" width="29.140625" style="29" customWidth="1"/>
  </cols>
  <sheetData>
    <row r="1" spans="2:9" ht="51.95" customHeight="1" x14ac:dyDescent="0.2">
      <c r="B1" s="101"/>
      <c r="C1" s="11"/>
      <c r="D1" s="15"/>
      <c r="E1" s="177" t="str">
        <f>IF(ISBLANK('1. Page de garde'!D8),"",'1. Page de garde'!D8)</f>
        <v/>
      </c>
      <c r="F1" s="177"/>
      <c r="G1" s="56"/>
    </row>
    <row r="2" spans="2:9" ht="22.35" customHeight="1" x14ac:dyDescent="0.2">
      <c r="B2" s="101"/>
      <c r="C2" s="11"/>
      <c r="D2" s="15"/>
      <c r="E2" s="177" t="str">
        <f>IF(ISBLANK('1. Page de garde'!D9),"",'1. Page de garde'!D9)</f>
        <v/>
      </c>
      <c r="F2" s="177"/>
      <c r="G2" s="54"/>
    </row>
    <row r="3" spans="2:9" ht="18.75" customHeight="1" x14ac:dyDescent="0.25">
      <c r="B3" s="31" t="str">
        <f>IF(ISBLANK('1. Page de garde'!D6),"",'1. Page de garde'!D6)</f>
        <v>Nom de l’objet à protéger</v>
      </c>
      <c r="C3" s="10"/>
      <c r="D3" s="11" t="str">
        <f>'1. Page de garde'!D3</f>
        <v>Version: P041-Hi01_V5.1.1</v>
      </c>
      <c r="E3" s="12"/>
      <c r="F3" s="92" t="str">
        <f>'1. Page de garde'!D10</f>
        <v>Non classifié</v>
      </c>
    </row>
    <row r="4" spans="2:9" ht="12" customHeight="1" x14ac:dyDescent="0.2">
      <c r="B4" s="102"/>
      <c r="C4" s="102"/>
      <c r="D4" s="103"/>
      <c r="E4" s="103"/>
      <c r="F4" s="103"/>
    </row>
    <row r="5" spans="2:9" ht="20.100000000000001" customHeight="1" x14ac:dyDescent="0.2">
      <c r="B5" s="125" t="s">
        <v>148</v>
      </c>
      <c r="C5" s="126"/>
      <c r="D5" s="126"/>
      <c r="E5" s="126"/>
      <c r="F5" s="127"/>
      <c r="G5" s="23"/>
    </row>
    <row r="6" spans="2:9" ht="25.5" customHeight="1" x14ac:dyDescent="0.2">
      <c r="B6" s="96" t="s">
        <v>202</v>
      </c>
      <c r="C6" s="97"/>
      <c r="D6" s="149" t="str">
        <f>IF(G6="","",IF(G6&gt;1,"Besoin de protection accru","Pas de besoin de protection accru"))</f>
        <v>Pas de besoin de protection accru</v>
      </c>
      <c r="E6" s="149"/>
      <c r="F6" s="149"/>
      <c r="G6" s="23">
        <f>IF(_xlfn.CONCAT(H16:H20)="","",IF(MAX(H16:H20)&gt;1,2,0))</f>
        <v>0</v>
      </c>
    </row>
    <row r="7" spans="2:9" ht="22.5" customHeight="1" x14ac:dyDescent="0.2">
      <c r="B7" s="96" t="s">
        <v>203</v>
      </c>
      <c r="C7" s="97"/>
      <c r="D7" s="149" t="str">
        <f>IF(G7="","",IF(G7&gt;2,"Protection très élevée",IF(G7&gt;1,"Protection élevée","Protection de base")))</f>
        <v>Protection de base</v>
      </c>
      <c r="E7" s="149"/>
      <c r="F7" s="149"/>
      <c r="G7" s="23">
        <f>IF(_xlfn.CONCAT(G16:G19)="","",IF(MAX(G16:G19)&gt;2,3,IF(MAX(G16:G19)&gt;1,2,0)))</f>
        <v>0</v>
      </c>
    </row>
    <row r="8" spans="2:9" ht="14.1" customHeight="1" x14ac:dyDescent="0.2">
      <c r="B8" s="124"/>
      <c r="C8" s="124"/>
      <c r="D8" s="124"/>
      <c r="E8" s="124"/>
      <c r="F8" s="124"/>
      <c r="G8" s="23"/>
    </row>
    <row r="9" spans="2:9" ht="20.100000000000001" customHeight="1" x14ac:dyDescent="0.2">
      <c r="B9" s="125" t="s">
        <v>149</v>
      </c>
      <c r="C9" s="126"/>
      <c r="D9" s="126"/>
      <c r="E9" s="126"/>
      <c r="F9" s="127"/>
      <c r="G9" s="23"/>
    </row>
    <row r="10" spans="2:9" ht="14.25" x14ac:dyDescent="0.2">
      <c r="B10" s="150" t="s">
        <v>150</v>
      </c>
      <c r="C10" s="151"/>
      <c r="D10" s="178" t="s">
        <v>151</v>
      </c>
      <c r="E10" s="179"/>
      <c r="F10" s="180"/>
      <c r="G10" s="23"/>
    </row>
    <row r="11" spans="2:9" ht="30.75" customHeight="1" x14ac:dyDescent="0.2">
      <c r="B11" s="150" t="s">
        <v>152</v>
      </c>
      <c r="C11" s="151"/>
      <c r="D11" s="181" t="str">
        <f>IF(G6&gt;0,"Oui","Non")</f>
        <v>Non</v>
      </c>
      <c r="E11" s="182"/>
      <c r="F11" s="183"/>
      <c r="G11" s="23"/>
    </row>
    <row r="12" spans="2:9" ht="14.25" x14ac:dyDescent="0.2">
      <c r="B12" s="150" t="s">
        <v>153</v>
      </c>
      <c r="C12" s="151"/>
      <c r="D12" s="152" t="str">
        <f>IF(G20&gt;1,"Oui","Non")</f>
        <v>Non</v>
      </c>
      <c r="E12" s="153"/>
      <c r="F12" s="154"/>
      <c r="G12" s="23"/>
    </row>
    <row r="13" spans="2:9" ht="14.25" x14ac:dyDescent="0.2">
      <c r="B13" s="150" t="s">
        <v>154</v>
      </c>
      <c r="C13" s="151"/>
      <c r="D13" s="152" t="str">
        <f>IF(AND(G7&gt;1,'5. Exigences'!D11="Oui"),"Oui","Non")</f>
        <v>Non</v>
      </c>
      <c r="E13" s="153"/>
      <c r="F13" s="154"/>
      <c r="G13" s="23"/>
    </row>
    <row r="14" spans="2:9" ht="18.75" customHeight="1" x14ac:dyDescent="0.2">
      <c r="B14" s="124"/>
      <c r="C14" s="124"/>
      <c r="D14" s="124"/>
      <c r="E14" s="124"/>
      <c r="F14" s="124"/>
      <c r="G14" s="23"/>
    </row>
    <row r="15" spans="2:9" ht="20.100000000000001" customHeight="1" x14ac:dyDescent="0.2">
      <c r="B15" s="163" t="s">
        <v>155</v>
      </c>
      <c r="C15" s="164"/>
      <c r="D15" s="164"/>
      <c r="E15" s="164"/>
      <c r="F15" s="165"/>
      <c r="G15" s="23"/>
    </row>
    <row r="16" spans="2:9" ht="29.25" customHeight="1" x14ac:dyDescent="0.2">
      <c r="B16" s="167" t="s">
        <v>156</v>
      </c>
      <c r="C16" s="168"/>
      <c r="D16" s="90" t="str">
        <f>'4. Besoin de protection'!C41</f>
        <v>Non classifié</v>
      </c>
      <c r="E16" s="57" t="str">
        <f>'4. Besoin de protection'!C42</f>
        <v>Protection de base</v>
      </c>
      <c r="F16" s="90" t="str">
        <f>'4. Besoin de protection'!C43</f>
        <v>Pas de besoin de protection accru</v>
      </c>
      <c r="G16" s="23">
        <f>'4. Besoin de protection'!G42</f>
        <v>0</v>
      </c>
      <c r="H16" s="23">
        <f>'4. Besoin de protection'!G43</f>
        <v>0</v>
      </c>
      <c r="I16" s="29">
        <f>'4. Besoin de protection'!G41</f>
        <v>0</v>
      </c>
    </row>
    <row r="17" spans="2:8" ht="14.25" x14ac:dyDescent="0.2">
      <c r="B17" s="24" t="s">
        <v>157</v>
      </c>
      <c r="C17" s="25"/>
      <c r="D17" s="57" t="str">
        <f>'4. Besoin de protection'!D42</f>
        <v>Protection de base</v>
      </c>
      <c r="E17" s="166" t="str">
        <f>'4. Besoin de protection'!D43</f>
        <v>Pas de besoin de protection accru</v>
      </c>
      <c r="F17" s="166"/>
      <c r="G17" s="23">
        <f>'4. Besoin de protection'!H42</f>
        <v>0</v>
      </c>
      <c r="H17" s="23">
        <f>'4. Besoin de protection'!H43</f>
        <v>0</v>
      </c>
    </row>
    <row r="18" spans="2:8" ht="14.25" x14ac:dyDescent="0.2">
      <c r="B18" s="150" t="s">
        <v>158</v>
      </c>
      <c r="C18" s="151"/>
      <c r="D18" s="57" t="str">
        <f>'4. Besoin de protection'!E42</f>
        <v>Protection de base</v>
      </c>
      <c r="E18" s="166" t="str">
        <f>'4. Besoin de protection'!E43</f>
        <v>Pas de besoin de protection accru</v>
      </c>
      <c r="F18" s="166"/>
      <c r="G18" s="23">
        <f>'4. Besoin de protection'!I42</f>
        <v>0</v>
      </c>
      <c r="H18" s="23">
        <f>'4. Besoin de protection'!I43</f>
        <v>0</v>
      </c>
    </row>
    <row r="19" spans="2:8" ht="14.25" x14ac:dyDescent="0.2">
      <c r="B19" s="150" t="s">
        <v>159</v>
      </c>
      <c r="C19" s="151"/>
      <c r="D19" s="57" t="str">
        <f>'4. Besoin de protection'!F42</f>
        <v>Protection de base</v>
      </c>
      <c r="E19" s="166" t="str">
        <f>'4. Besoin de protection'!F43</f>
        <v>Pas de besoin de protection accru</v>
      </c>
      <c r="F19" s="166"/>
      <c r="G19" s="23">
        <f>'4. Besoin de protection'!J42</f>
        <v>0</v>
      </c>
      <c r="H19" s="23">
        <f>'4. Besoin de protection'!J43</f>
        <v>0</v>
      </c>
    </row>
    <row r="20" spans="2:8" ht="29.25" customHeight="1" x14ac:dyDescent="0.2">
      <c r="B20" s="150" t="s">
        <v>160</v>
      </c>
      <c r="C20" s="151"/>
      <c r="D20" s="152" t="str">
        <f>'2. Informations'!E17</f>
        <v>Pas de risque élevé ou aucune donnée personnelle</v>
      </c>
      <c r="E20" s="153"/>
      <c r="F20" s="154"/>
      <c r="G20" s="23">
        <f>'2. Informations'!E18</f>
        <v>0</v>
      </c>
      <c r="H20" s="23">
        <f>'2. Informations'!E18</f>
        <v>0</v>
      </c>
    </row>
    <row r="21" spans="2:8" ht="14.25" x14ac:dyDescent="0.2">
      <c r="B21" s="150" t="s">
        <v>161</v>
      </c>
      <c r="C21" s="151"/>
      <c r="D21" s="155" t="str">
        <f>IF(OR(G7=3,G21=1),"Oui","Non")</f>
        <v>Non</v>
      </c>
      <c r="E21" s="156"/>
      <c r="F21" s="157"/>
      <c r="G21" s="23">
        <f>IF(IFERROR(FIND("Oui",'5. Exigences'!D9)&gt;0,0),1,0)</f>
        <v>0</v>
      </c>
      <c r="H21" s="23"/>
    </row>
    <row r="22" spans="2:8" ht="14.1" customHeight="1" x14ac:dyDescent="0.2">
      <c r="B22" s="124"/>
      <c r="C22" s="124"/>
      <c r="D22" s="124"/>
      <c r="E22" s="124"/>
      <c r="F22" s="124"/>
      <c r="G22" s="23"/>
    </row>
    <row r="23" spans="2:8" ht="14.1" customHeight="1" x14ac:dyDescent="0.2">
      <c r="B23" s="122"/>
      <c r="C23" s="122"/>
      <c r="D23" s="123"/>
      <c r="E23" s="123"/>
      <c r="F23" s="123"/>
      <c r="G23" s="23"/>
    </row>
    <row r="24" spans="2:8" ht="20.25" customHeight="1" x14ac:dyDescent="0.2">
      <c r="B24" s="184" t="s">
        <v>162</v>
      </c>
      <c r="C24" s="184"/>
      <c r="D24" s="185"/>
      <c r="E24" s="185"/>
      <c r="F24" s="185"/>
      <c r="G24" s="23"/>
    </row>
    <row r="25" spans="2:8" ht="20.100000000000001" customHeight="1" x14ac:dyDescent="0.2">
      <c r="B25" s="5" t="s">
        <v>163</v>
      </c>
      <c r="C25" s="5" t="s">
        <v>164</v>
      </c>
      <c r="D25" s="174" t="s">
        <v>165</v>
      </c>
      <c r="E25" s="175"/>
      <c r="F25" s="176"/>
      <c r="G25" s="23"/>
    </row>
    <row r="26" spans="2:8" ht="19.7" customHeight="1" x14ac:dyDescent="0.2">
      <c r="B26" s="4"/>
      <c r="C26" s="58"/>
      <c r="D26" s="171"/>
      <c r="E26" s="172"/>
      <c r="F26" s="173"/>
      <c r="G26" s="23"/>
    </row>
    <row r="27" spans="2:8" ht="19.5" customHeight="1" x14ac:dyDescent="0.2">
      <c r="B27" s="4"/>
      <c r="C27" s="58"/>
      <c r="D27" s="171"/>
      <c r="E27" s="172"/>
      <c r="F27" s="173"/>
      <c r="G27" s="23"/>
    </row>
    <row r="28" spans="2:8" ht="19.7" customHeight="1" x14ac:dyDescent="0.2">
      <c r="B28" s="4"/>
      <c r="C28" s="58"/>
      <c r="D28" s="171"/>
      <c r="E28" s="172"/>
      <c r="F28" s="173"/>
      <c r="G28" s="23"/>
    </row>
    <row r="29" spans="2:8" ht="19.7" customHeight="1" x14ac:dyDescent="0.2">
      <c r="B29" s="68"/>
      <c r="C29" s="69"/>
      <c r="D29" s="70"/>
      <c r="E29" s="70"/>
      <c r="F29" s="70"/>
      <c r="G29" s="23"/>
    </row>
    <row r="30" spans="2:8" ht="45.75" customHeight="1" x14ac:dyDescent="0.2">
      <c r="B30" s="158" t="s">
        <v>166</v>
      </c>
      <c r="C30" s="159"/>
      <c r="D30" s="159"/>
      <c r="E30" s="159"/>
      <c r="F30" s="160"/>
      <c r="G30" s="23"/>
    </row>
    <row r="31" spans="2:8" ht="41.25" customHeight="1" x14ac:dyDescent="0.2">
      <c r="B31" s="111" t="s">
        <v>167</v>
      </c>
      <c r="C31" s="112"/>
      <c r="D31" s="146"/>
      <c r="E31" s="147"/>
      <c r="F31" s="148"/>
      <c r="G31" s="23"/>
    </row>
    <row r="32" spans="2:8" ht="35.25" customHeight="1" x14ac:dyDescent="0.2">
      <c r="B32" s="169" t="s">
        <v>168</v>
      </c>
      <c r="C32" s="170"/>
      <c r="D32" s="146"/>
      <c r="E32" s="147"/>
      <c r="F32" s="148"/>
      <c r="G32" s="23"/>
    </row>
    <row r="33" spans="2:7" ht="35.25" customHeight="1" x14ac:dyDescent="0.2">
      <c r="B33" s="169" t="s">
        <v>169</v>
      </c>
      <c r="C33" s="170"/>
      <c r="D33" s="146"/>
      <c r="E33" s="147"/>
      <c r="F33" s="148"/>
      <c r="G33" s="23"/>
    </row>
    <row r="34" spans="2:7" ht="35.25" customHeight="1" x14ac:dyDescent="0.2">
      <c r="B34" s="169" t="s">
        <v>170</v>
      </c>
      <c r="C34" s="170"/>
      <c r="D34" s="146"/>
      <c r="E34" s="147"/>
      <c r="F34" s="148"/>
      <c r="G34" s="23"/>
    </row>
    <row r="35" spans="2:7" ht="40.5" customHeight="1" x14ac:dyDescent="0.2">
      <c r="B35" s="161" t="s">
        <v>171</v>
      </c>
      <c r="C35" s="162"/>
      <c r="D35" s="146"/>
      <c r="E35" s="147"/>
      <c r="F35" s="148"/>
      <c r="G35" s="23"/>
    </row>
    <row r="36" spans="2:7" x14ac:dyDescent="0.2">
      <c r="B36" s="2"/>
      <c r="C36" s="2"/>
      <c r="G36" s="23"/>
    </row>
    <row r="37" spans="2:7" x14ac:dyDescent="0.2">
      <c r="B37" s="18"/>
      <c r="C37" s="18"/>
      <c r="D37" s="18"/>
      <c r="E37" s="18"/>
      <c r="F37" s="18"/>
      <c r="G37" s="23"/>
    </row>
    <row r="38" spans="2:7" x14ac:dyDescent="0.2">
      <c r="B38" s="18"/>
      <c r="C38" s="18"/>
      <c r="D38" s="18"/>
      <c r="E38" s="18"/>
      <c r="F38" s="18"/>
    </row>
    <row r="39" spans="2:7" x14ac:dyDescent="0.2">
      <c r="B39" s="18"/>
      <c r="C39" s="18"/>
      <c r="D39" s="18"/>
      <c r="E39" s="18"/>
      <c r="F39" s="18"/>
    </row>
    <row r="40" spans="2:7" x14ac:dyDescent="0.2">
      <c r="B40" s="18"/>
      <c r="C40" s="18"/>
      <c r="D40" s="18"/>
      <c r="E40" s="18"/>
      <c r="F40" s="18"/>
    </row>
    <row r="41" spans="2:7" x14ac:dyDescent="0.2">
      <c r="B41" s="18"/>
      <c r="C41" s="18"/>
      <c r="D41" s="18"/>
      <c r="E41" s="18"/>
      <c r="F41" s="18"/>
    </row>
    <row r="42" spans="2:7" x14ac:dyDescent="0.2">
      <c r="B42" s="18"/>
      <c r="C42" s="18"/>
      <c r="D42" s="18"/>
      <c r="E42" s="18"/>
      <c r="F42" s="18"/>
    </row>
    <row r="43" spans="2:7" x14ac:dyDescent="0.2">
      <c r="B43" s="18"/>
      <c r="C43" s="18"/>
      <c r="D43" s="18"/>
      <c r="E43" s="18"/>
      <c r="F43" s="18"/>
    </row>
    <row r="44" spans="2:7" x14ac:dyDescent="0.2">
      <c r="B44" s="18"/>
      <c r="C44" s="18"/>
      <c r="D44" s="18"/>
      <c r="E44" s="18"/>
      <c r="F44" s="18"/>
    </row>
    <row r="45" spans="2:7" x14ac:dyDescent="0.2">
      <c r="B45" s="18"/>
      <c r="C45" s="18"/>
      <c r="D45" s="18"/>
      <c r="E45" s="18"/>
      <c r="F45" s="18"/>
    </row>
    <row r="46" spans="2:7" x14ac:dyDescent="0.2">
      <c r="B46" s="18"/>
      <c r="C46" s="18"/>
      <c r="D46" s="18"/>
      <c r="E46" s="18"/>
      <c r="F46" s="18"/>
    </row>
    <row r="47" spans="2:7" x14ac:dyDescent="0.2">
      <c r="B47" s="18"/>
      <c r="C47" s="18"/>
      <c r="D47" s="18"/>
      <c r="E47" s="18"/>
      <c r="F47" s="18"/>
    </row>
    <row r="48" spans="2:7" x14ac:dyDescent="0.2">
      <c r="B48" s="18"/>
      <c r="C48" s="18"/>
      <c r="D48" s="18"/>
      <c r="E48" s="18"/>
      <c r="F48" s="18"/>
    </row>
    <row r="49" spans="2:6" x14ac:dyDescent="0.2">
      <c r="B49" s="18"/>
      <c r="C49" s="18"/>
      <c r="D49" s="18"/>
      <c r="E49" s="18"/>
      <c r="F49" s="18"/>
    </row>
    <row r="50" spans="2:6" x14ac:dyDescent="0.2">
      <c r="B50" s="18"/>
      <c r="C50" s="18"/>
      <c r="D50" s="18"/>
      <c r="E50" s="18"/>
      <c r="F50" s="18"/>
    </row>
    <row r="51" spans="2:6" x14ac:dyDescent="0.2">
      <c r="B51" s="18"/>
      <c r="C51" s="18"/>
      <c r="D51" s="18"/>
      <c r="E51" s="18"/>
      <c r="F51" s="18"/>
    </row>
    <row r="52" spans="2:6" x14ac:dyDescent="0.2">
      <c r="B52" s="18"/>
      <c r="C52" s="18"/>
      <c r="D52" s="18"/>
      <c r="E52" s="18"/>
      <c r="F52" s="18"/>
    </row>
    <row r="53" spans="2:6" x14ac:dyDescent="0.2">
      <c r="B53" s="18"/>
      <c r="C53" s="18"/>
      <c r="D53" s="18"/>
      <c r="E53" s="18"/>
      <c r="F53" s="18"/>
    </row>
    <row r="54" spans="2:6" x14ac:dyDescent="0.2">
      <c r="B54" s="18"/>
      <c r="C54" s="18"/>
      <c r="D54" s="18"/>
      <c r="E54" s="18"/>
      <c r="F54" s="18"/>
    </row>
    <row r="55" spans="2:6" x14ac:dyDescent="0.2">
      <c r="B55" s="18"/>
      <c r="C55" s="18"/>
      <c r="D55" s="18"/>
      <c r="E55" s="18"/>
      <c r="F55" s="18"/>
    </row>
  </sheetData>
  <sheetProtection formatCells="0" formatColumns="0" formatRows="0" insertColumns="0" insertRows="0" insertHyperlinks="0" deleteColumns="0" deleteRows="0" selectLockedCells="1" sort="0" autoFilter="0" pivotTables="0"/>
  <customSheetViews>
    <customSheetView guid="{38B63EDE-D325-414F-81A0-5253AC367206}" showPageBreaks="1" showRuler="0">
      <selection activeCell="E10" sqref="E10"/>
      <pageMargins left="0.74803149606299213" right="0.78740157480314965" top="0.47244094488188981" bottom="0.62992125984251968" header="0.47244094488188981" footer="0.23622047244094491"/>
      <pageSetup paperSize="9" orientation="portrait" r:id="rId1"/>
      <headerFooter alignWithMargins="0">
        <oddHeader>&amp;L&amp;G&amp;C&amp;7                                                                       Eidgenössisches Finanzdepartement EFD</oddHeader>
      </headerFooter>
    </customSheetView>
  </customSheetViews>
  <mergeCells count="49">
    <mergeCell ref="B34:C34"/>
    <mergeCell ref="E2:F2"/>
    <mergeCell ref="B8:F8"/>
    <mergeCell ref="E18:F18"/>
    <mergeCell ref="B19:C19"/>
    <mergeCell ref="B1:B2"/>
    <mergeCell ref="B4:F4"/>
    <mergeCell ref="B10:C10"/>
    <mergeCell ref="D10:F10"/>
    <mergeCell ref="B11:C11"/>
    <mergeCell ref="D11:F11"/>
    <mergeCell ref="B9:F9"/>
    <mergeCell ref="E17:F17"/>
    <mergeCell ref="E1:F1"/>
    <mergeCell ref="B24:F24"/>
    <mergeCell ref="B20:C20"/>
    <mergeCell ref="B32:C32"/>
    <mergeCell ref="B23:F23"/>
    <mergeCell ref="B33:C33"/>
    <mergeCell ref="D33:F33"/>
    <mergeCell ref="D26:F26"/>
    <mergeCell ref="D31:F31"/>
    <mergeCell ref="D25:F25"/>
    <mergeCell ref="D28:F28"/>
    <mergeCell ref="D27:F27"/>
    <mergeCell ref="D13:F13"/>
    <mergeCell ref="B15:F15"/>
    <mergeCell ref="B22:F22"/>
    <mergeCell ref="B14:F14"/>
    <mergeCell ref="E19:F19"/>
    <mergeCell ref="B16:C16"/>
    <mergeCell ref="B18:C18"/>
    <mergeCell ref="D20:F20"/>
    <mergeCell ref="D35:F35"/>
    <mergeCell ref="D32:F32"/>
    <mergeCell ref="B5:F5"/>
    <mergeCell ref="B6:C6"/>
    <mergeCell ref="D6:F6"/>
    <mergeCell ref="B7:C7"/>
    <mergeCell ref="D7:F7"/>
    <mergeCell ref="B12:C12"/>
    <mergeCell ref="D12:F12"/>
    <mergeCell ref="B21:C21"/>
    <mergeCell ref="D21:F21"/>
    <mergeCell ref="B30:F30"/>
    <mergeCell ref="B35:C35"/>
    <mergeCell ref="D34:F34"/>
    <mergeCell ref="B13:C13"/>
    <mergeCell ref="B31:C31"/>
  </mergeCells>
  <phoneticPr fontId="1" type="noConversion"/>
  <conditionalFormatting sqref="D10:D12">
    <cfRule type="cellIs" dxfId="65" priority="43" stopIfTrue="1" operator="equal">
      <formula>"Spezielle Anforderungen"</formula>
    </cfRule>
    <cfRule type="cellIs" dxfId="64" priority="44" stopIfTrue="1" operator="equal">
      <formula>"Keine speziellen Anforderungen"</formula>
    </cfRule>
  </conditionalFormatting>
  <conditionalFormatting sqref="D10:D13">
    <cfRule type="cellIs" dxfId="63" priority="37" operator="equal">
      <formula>"&gt; 500 Mio. CHF"</formula>
    </cfRule>
    <cfRule type="cellIs" dxfId="62" priority="39" operator="equal">
      <formula>"&lt; 50 Mio. CHF"</formula>
    </cfRule>
    <cfRule type="cellIs" dxfId="61" priority="40" operator="equal">
      <formula>"Beeinträchtigung nach Art. 20 ISV ODER Schaden &gt; 500 Mio. CHF"</formula>
    </cfRule>
    <cfRule type="cellIs" dxfId="60" priority="41" operator="equal">
      <formula>"Beeinträchtigung nach Art. 19 ISV ODER Schaden von 50 Mio CHF - 500 Mio CHF"</formula>
    </cfRule>
    <cfRule type="cellIs" dxfId="59" priority="42" operator="equal">
      <formula>"Es werden ""intern"" oder ""nicht klassifizierte"" Informationen bearbeitet UND Schaden &lt; 50 Mio. CHF"</formula>
    </cfRule>
    <cfRule type="cellIs" dxfId="58" priority="38" operator="equal">
      <formula>"50 - 500 Mio. CHF"</formula>
    </cfRule>
  </conditionalFormatting>
  <conditionalFormatting sqref="D16">
    <cfRule type="cellIs" dxfId="57" priority="631" stopIfTrue="1" operator="equal">
      <formula>"Hoher Schutzbedarf"</formula>
    </cfRule>
    <cfRule type="cellIs" dxfId="56" priority="630" stopIfTrue="1" operator="equal">
      <formula>"Sehr hoher Schutzbedarf"</formula>
    </cfRule>
    <cfRule type="cellIs" dxfId="55" priority="628" stopIfTrue="1" operator="equal">
      <formula>"Personendaten mit mittlerem Schutzbedarf"</formula>
    </cfRule>
    <cfRule type="cellIs" dxfId="54" priority="627" stopIfTrue="1" operator="equal">
      <formula>"Personendaten mit hohem Schutzbedarf"</formula>
    </cfRule>
    <cfRule type="cellIs" dxfId="53" priority="626" stopIfTrue="1" operator="equal">
      <formula>"Personendaten mit sehr hohem Schutzbedarf"</formula>
    </cfRule>
    <cfRule type="cellIs" dxfId="52" priority="602" stopIfTrue="1" operator="equal">
      <formula>"Non classifié"</formula>
    </cfRule>
    <cfRule type="cellIs" dxfId="51" priority="601" stopIfTrue="1" operator="equal">
      <formula>"INTERNE"</formula>
    </cfRule>
    <cfRule type="cellIs" dxfId="50" priority="629" stopIfTrue="1" operator="equal">
      <formula>"Personendaten mit geringem Schutzbedarf"</formula>
    </cfRule>
    <cfRule type="cellIs" dxfId="49" priority="600" stopIfTrue="1" operator="equal">
      <formula>"CONFIDENTIEL"</formula>
    </cfRule>
    <cfRule type="cellIs" dxfId="48" priority="599" stopIfTrue="1" operator="equal">
      <formula>"SECRET"</formula>
    </cfRule>
    <cfRule type="cellIs" dxfId="47" priority="574" stopIfTrue="1" operator="equal">
      <formula>"Keine klassifizierten Daten"</formula>
    </cfRule>
    <cfRule type="cellIs" dxfId="46" priority="573" stopIfTrue="1" operator="equal">
      <formula>"Keine klassifizierten Daten"</formula>
    </cfRule>
    <cfRule type="cellIs" dxfId="45" priority="545" operator="equal">
      <formula>"SECRET"</formula>
    </cfRule>
    <cfRule type="cellIs" dxfId="44" priority="544" operator="equal">
      <formula>"CONFIDENTIEL"</formula>
    </cfRule>
    <cfRule type="cellIs" dxfId="43" priority="543" operator="equal">
      <formula>"INTERNE"</formula>
    </cfRule>
    <cfRule type="cellIs" dxfId="42" priority="489" operator="equal">
      <formula>"INTERNE"</formula>
    </cfRule>
    <cfRule type="cellIs" dxfId="41" priority="632" stopIfTrue="1" operator="equal">
      <formula>"Mittlerer Schutzbedarf"</formula>
    </cfRule>
    <cfRule type="cellIs" dxfId="40" priority="633" stopIfTrue="1" operator="equal">
      <formula>"Kein Schutzbedarf (keine Personendaten)"</formula>
    </cfRule>
    <cfRule type="cellIs" dxfId="39" priority="634" stopIfTrue="1" operator="equal">
      <formula>"Geringer Schutzbedarf"</formula>
    </cfRule>
    <cfRule type="cellIs" dxfId="38" priority="650" stopIfTrue="1" operator="equal">
      <formula>"Keine Personendaten"</formula>
    </cfRule>
    <cfRule type="cellIs" dxfId="37" priority="651" stopIfTrue="1" operator="equal">
      <formula>"Besonders schützenswerte Personendaten / Persönlichkeitsprofile"</formula>
    </cfRule>
    <cfRule type="cellIs" dxfId="36" priority="652" stopIfTrue="1" operator="equal">
      <formula>"Personendaten"</formula>
    </cfRule>
  </conditionalFormatting>
  <conditionalFormatting sqref="D16:D19 D21">
    <cfRule type="cellIs" dxfId="35" priority="51" operator="equal">
      <formula>"Protection élevée"</formula>
    </cfRule>
    <cfRule type="cellIs" dxfId="34" priority="411" operator="equal">
      <formula>"Protection de base"</formula>
    </cfRule>
    <cfRule type="cellIs" dxfId="33" priority="414" operator="equal">
      <formula>"Protection très élevée"</formula>
    </cfRule>
  </conditionalFormatting>
  <conditionalFormatting sqref="D20:D21">
    <cfRule type="cellIs" dxfId="32" priority="519" operator="equal">
      <formula>"Es werden ""intern"" oder ""nicht klassifizierte"" Informationen bearbeitet UND Schaden &lt; 50 Mio. CHF"</formula>
    </cfRule>
    <cfRule type="cellIs" dxfId="31" priority="518" operator="equal">
      <formula>"Beeinträchtigung nach Art. 19 ISV ODER Schaden von 50 Mio CHF - 500 Mio CHF"</formula>
    </cfRule>
    <cfRule type="cellIs" dxfId="30" priority="516" operator="equal">
      <formula>"&lt; 50 Mio. CHF"</formula>
    </cfRule>
    <cfRule type="cellIs" dxfId="29" priority="517" operator="equal">
      <formula>"Beeinträchtigung nach Art. 20 ISV ODER Schaden &gt; 500 Mio. CHF"</formula>
    </cfRule>
    <cfRule type="cellIs" dxfId="28" priority="512" operator="equal">
      <formula>"50 - 500 Mio. CHF"</formula>
    </cfRule>
    <cfRule type="cellIs" dxfId="27" priority="511" operator="equal">
      <formula>"&gt; 500 Mio. CHF"</formula>
    </cfRule>
  </conditionalFormatting>
  <conditionalFormatting sqref="D6:E6">
    <cfRule type="cellIs" dxfId="26" priority="432" operator="equal">
      <formula>"hoher Schutz"</formula>
    </cfRule>
    <cfRule type="cellIs" dxfId="25" priority="433" operator="equal">
      <formula>"IT-Grundschutz"</formula>
    </cfRule>
  </conditionalFormatting>
  <conditionalFormatting sqref="D6:E7">
    <cfRule type="cellIs" dxfId="24" priority="48" operator="equal">
      <formula>"Protection très élevée"</formula>
    </cfRule>
  </conditionalFormatting>
  <conditionalFormatting sqref="D7:E7">
    <cfRule type="cellIs" dxfId="23" priority="49" operator="equal">
      <formula>"Protection élevée"</formula>
    </cfRule>
  </conditionalFormatting>
  <conditionalFormatting sqref="D6:F6">
    <cfRule type="cellIs" dxfId="22" priority="429" operator="equal">
      <formula>"Besoin de protection accru"</formula>
    </cfRule>
  </conditionalFormatting>
  <conditionalFormatting sqref="D6:F7">
    <cfRule type="cellIs" dxfId="21" priority="47" operator="equal">
      <formula>"Pas de besoin de protection accru"</formula>
    </cfRule>
  </conditionalFormatting>
  <conditionalFormatting sqref="D7:F7">
    <cfRule type="cellIs" dxfId="20" priority="46" operator="equal">
      <formula>"Erhöhter Schutzbedarf"</formula>
    </cfRule>
    <cfRule type="cellIs" dxfId="19" priority="7" operator="equal">
      <formula>"Protection de base"</formula>
    </cfRule>
  </conditionalFormatting>
  <conditionalFormatting sqref="D10:F13">
    <cfRule type="cellIs" dxfId="18" priority="36" operator="equal">
      <formula>"Kein Betriebssicherheitsverfahren notwendig"</formula>
    </cfRule>
    <cfRule type="cellIs" dxfId="17" priority="35" operator="equal">
      <formula>"Betriebssicherheitsverfahren durchführen"</formula>
    </cfRule>
    <cfRule type="cellIs" dxfId="16" priority="34" operator="equal">
      <formula>"IT-Grundschutz"</formula>
    </cfRule>
    <cfRule type="cellIs" dxfId="15" priority="33" operator="equal">
      <formula>"hoher Schutz"</formula>
    </cfRule>
    <cfRule type="cellIs" dxfId="14" priority="32" operator="equal">
      <formula>"sehr hoher Schutz"</formula>
    </cfRule>
  </conditionalFormatting>
  <conditionalFormatting sqref="D11:F13">
    <cfRule type="cellIs" dxfId="13" priority="31" operator="equal">
      <formula>"Oui"</formula>
    </cfRule>
    <cfRule type="cellIs" dxfId="12" priority="30" operator="equal">
      <formula>"Non"</formula>
    </cfRule>
  </conditionalFormatting>
  <conditionalFormatting sqref="D20:F20 D21">
    <cfRule type="cellIs" dxfId="11" priority="45" operator="equal">
      <formula>"Risques élevés"</formula>
    </cfRule>
    <cfRule type="cellIs" dxfId="10" priority="6" operator="equal">
      <formula>"Pas de risque élevé ou aucune donnée personnelle"</formula>
    </cfRule>
    <cfRule type="cellIs" dxfId="9" priority="497" operator="equal">
      <formula>"Keine Datenschutz-Folgenabschätzung notwendig"</formula>
    </cfRule>
    <cfRule type="cellIs" dxfId="8" priority="499" operator="equal">
      <formula>"Datenschutz-Folgenabschätzung nicht notwendig"</formula>
    </cfRule>
    <cfRule type="cellIs" dxfId="7" priority="500" operator="equal">
      <formula>"Datenschutz-Folgenabschätzung notwendig"</formula>
    </cfRule>
  </conditionalFormatting>
  <conditionalFormatting sqref="D21:F21">
    <cfRule type="cellIs" dxfId="6" priority="5" operator="equal">
      <formula>"Oui"</formula>
    </cfRule>
    <cfRule type="cellIs" dxfId="5" priority="4" operator="equal">
      <formula>"Non"</formula>
    </cfRule>
  </conditionalFormatting>
  <conditionalFormatting sqref="E16">
    <cfRule type="cellIs" dxfId="4" priority="1" operator="equal">
      <formula>"Protection élevée"</formula>
    </cfRule>
    <cfRule type="cellIs" dxfId="3" priority="3" operator="equal">
      <formula>"Protection très élevée"</formula>
    </cfRule>
    <cfRule type="cellIs" dxfId="2" priority="2" operator="equal">
      <formula>"Protection de base"</formula>
    </cfRule>
  </conditionalFormatting>
  <conditionalFormatting sqref="F16 E17:F19">
    <cfRule type="cellIs" dxfId="0" priority="8" stopIfTrue="1" operator="equal">
      <formula>"Pas de besoin de protection accru"</formula>
    </cfRule>
  </conditionalFormatting>
  <pageMargins left="0.70866141732283472" right="0.70866141732283472" top="0.74803149606299213" bottom="0.74803149606299213" header="0.31496062992125984" footer="0.31496062992125984"/>
  <pageSetup paperSize="9" scale="68" fitToHeight="0" orientation="portrait" r:id="rId2"/>
  <headerFooter alignWithMargins="0">
    <oddHeader>&amp;L&amp;A&amp;C&amp;14&amp;B&amp;"Arial"Analyse des besoins de protection&amp;"-,Regular"&amp;R&amp;12P041-Hi01</oddHeader>
    <oddFooter>&amp;L&amp;F&amp;C&amp;R&amp;P/&amp;N</oddFooter>
  </headerFooter>
  <drawing r:id="rId3"/>
  <extLst>
    <ext xmlns:x14="http://schemas.microsoft.com/office/spreadsheetml/2009/9/main" uri="{78C0D931-6437-407d-A8EE-F0AAD7539E65}">
      <x14:conditionalFormattings>
        <x14:conditionalFormatting xmlns:xm="http://schemas.microsoft.com/office/excel/2006/main">
          <x14:cfRule type="containsText" priority="9" operator="containsText" id="{D49CF33B-727E-45E4-84EB-723479816B17}">
            <xm:f>NOT(ISERROR(SEARCH("Besoin de protection accru",E16)))</xm:f>
            <xm:f>"Besoin de protection accru"</xm:f>
            <x14:dxf>
              <fill>
                <patternFill>
                  <bgColor rgb="FFFFE38B"/>
                </patternFill>
              </fill>
            </x14:dxf>
          </x14:cfRule>
          <xm:sqref>F16 E17:F19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555F3-F373-489C-992E-DCF3B2C6E82B}">
  <dimension ref="A1:D34"/>
  <sheetViews>
    <sheetView workbookViewId="0">
      <selection activeCell="D5" sqref="D5"/>
    </sheetView>
  </sheetViews>
  <sheetFormatPr baseColWidth="10" defaultRowHeight="14.25" x14ac:dyDescent="0.2"/>
  <cols>
    <col min="1" max="1" width="8.5703125" style="17" customWidth="1"/>
    <col min="2" max="2" width="35.42578125" style="21" customWidth="1"/>
    <col min="3" max="3" width="94.5703125" style="76" customWidth="1"/>
  </cols>
  <sheetData>
    <row r="1" spans="1:4" x14ac:dyDescent="0.2">
      <c r="A1"/>
      <c r="B1" s="76"/>
      <c r="D1" s="18"/>
    </row>
    <row r="2" spans="1:4" ht="60" customHeight="1" x14ac:dyDescent="0.2">
      <c r="A2"/>
      <c r="B2" s="76"/>
      <c r="D2" s="18"/>
    </row>
    <row r="3" spans="1:4" x14ac:dyDescent="0.2">
      <c r="A3"/>
      <c r="B3" s="76"/>
      <c r="D3" s="18"/>
    </row>
    <row r="4" spans="1:4" ht="15" x14ac:dyDescent="0.2">
      <c r="B4" s="71" t="s">
        <v>172</v>
      </c>
      <c r="C4" s="72" t="s">
        <v>173</v>
      </c>
      <c r="D4" s="18"/>
    </row>
    <row r="5" spans="1:4" ht="228" x14ac:dyDescent="0.2">
      <c r="B5" s="77" t="s">
        <v>174</v>
      </c>
      <c r="C5" s="78" t="s">
        <v>216</v>
      </c>
    </row>
    <row r="6" spans="1:4" ht="114" x14ac:dyDescent="0.2">
      <c r="B6" s="77" t="s">
        <v>175</v>
      </c>
      <c r="C6" s="78" t="s">
        <v>217</v>
      </c>
    </row>
    <row r="7" spans="1:4" ht="114" x14ac:dyDescent="0.2">
      <c r="A7" s="75"/>
      <c r="B7" s="77" t="s">
        <v>212</v>
      </c>
      <c r="C7" s="79" t="s">
        <v>176</v>
      </c>
    </row>
    <row r="8" spans="1:4" ht="142.5" x14ac:dyDescent="0.2">
      <c r="A8" s="75"/>
      <c r="B8" s="77" t="s">
        <v>213</v>
      </c>
      <c r="C8" s="79" t="s">
        <v>177</v>
      </c>
    </row>
    <row r="9" spans="1:4" ht="171" x14ac:dyDescent="0.2">
      <c r="A9" s="75"/>
      <c r="B9" s="77" t="s">
        <v>214</v>
      </c>
      <c r="C9" s="79" t="s">
        <v>178</v>
      </c>
    </row>
    <row r="10" spans="1:4" ht="71.25" x14ac:dyDescent="0.2">
      <c r="A10" s="75"/>
      <c r="B10" s="77" t="s">
        <v>179</v>
      </c>
      <c r="C10" s="79" t="s">
        <v>180</v>
      </c>
    </row>
    <row r="11" spans="1:4" ht="114" x14ac:dyDescent="0.2">
      <c r="A11" s="75"/>
      <c r="B11" s="77" t="s">
        <v>181</v>
      </c>
      <c r="C11" s="79" t="s">
        <v>182</v>
      </c>
    </row>
    <row r="12" spans="1:4" ht="142.5" x14ac:dyDescent="0.2">
      <c r="A12" s="75"/>
      <c r="B12" s="77" t="s">
        <v>183</v>
      </c>
      <c r="C12" s="79" t="s">
        <v>184</v>
      </c>
    </row>
    <row r="13" spans="1:4" ht="99.75" x14ac:dyDescent="0.2">
      <c r="A13" s="75"/>
      <c r="B13" s="77" t="s">
        <v>185</v>
      </c>
      <c r="C13" s="79" t="s">
        <v>186</v>
      </c>
    </row>
    <row r="14" spans="1:4" x14ac:dyDescent="0.2">
      <c r="A14" s="75"/>
    </row>
    <row r="15" spans="1:4" x14ac:dyDescent="0.2">
      <c r="A15" s="75"/>
    </row>
    <row r="16" spans="1:4" x14ac:dyDescent="0.2">
      <c r="A16" s="75"/>
    </row>
    <row r="17" spans="1:1" x14ac:dyDescent="0.2">
      <c r="A17" s="75"/>
    </row>
    <row r="18" spans="1:1" x14ac:dyDescent="0.2">
      <c r="A18" s="75"/>
    </row>
    <row r="19" spans="1:1" x14ac:dyDescent="0.2">
      <c r="A19" s="75"/>
    </row>
    <row r="20" spans="1:1" x14ac:dyDescent="0.2">
      <c r="A20" s="75"/>
    </row>
    <row r="21" spans="1:1" x14ac:dyDescent="0.2">
      <c r="A21" s="75"/>
    </row>
    <row r="22" spans="1:1" x14ac:dyDescent="0.2">
      <c r="A22" s="75"/>
    </row>
    <row r="23" spans="1:1" x14ac:dyDescent="0.2">
      <c r="A23" s="75"/>
    </row>
    <row r="24" spans="1:1" x14ac:dyDescent="0.2">
      <c r="A24" s="75"/>
    </row>
    <row r="25" spans="1:1" x14ac:dyDescent="0.2">
      <c r="A25" s="75"/>
    </row>
    <row r="26" spans="1:1" x14ac:dyDescent="0.2">
      <c r="A26" s="75"/>
    </row>
    <row r="27" spans="1:1" x14ac:dyDescent="0.2">
      <c r="A27" s="75"/>
    </row>
    <row r="28" spans="1:1" x14ac:dyDescent="0.2">
      <c r="A28" s="75"/>
    </row>
    <row r="29" spans="1:1" x14ac:dyDescent="0.2">
      <c r="A29" s="75"/>
    </row>
    <row r="30" spans="1:1" x14ac:dyDescent="0.2">
      <c r="A30" s="75"/>
    </row>
    <row r="31" spans="1:1" x14ac:dyDescent="0.2">
      <c r="A31" s="75"/>
    </row>
    <row r="32" spans="1:1" x14ac:dyDescent="0.2">
      <c r="A32" s="75"/>
    </row>
    <row r="33" spans="1:1" x14ac:dyDescent="0.2">
      <c r="A33" s="75"/>
    </row>
    <row r="34" spans="1:1" x14ac:dyDescent="0.2">
      <c r="A34" s="75"/>
    </row>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D3553F13-F326-4B26-8F0D-EAB1FD079AF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9</vt:i4>
      </vt:variant>
    </vt:vector>
  </HeadingPairs>
  <TitlesOfParts>
    <vt:vector size="17" baseType="lpstr">
      <vt:lpstr>Instructions</vt:lpstr>
      <vt:lpstr>1. Page de garde</vt:lpstr>
      <vt:lpstr>2. Informations</vt:lpstr>
      <vt:lpstr>3. Conséquences</vt:lpstr>
      <vt:lpstr>4. Besoin de protection</vt:lpstr>
      <vt:lpstr>5. Exigences</vt:lpstr>
      <vt:lpstr>6. Catégorisation</vt:lpstr>
      <vt:lpstr>FAQ</vt:lpstr>
      <vt:lpstr>'1. Page de garde'!Druckbereich</vt:lpstr>
      <vt:lpstr>'2. Informations'!Druckbereich</vt:lpstr>
      <vt:lpstr>'3. Conséquences'!Druckbereich</vt:lpstr>
      <vt:lpstr>'4. Besoin de protection'!Druckbereich</vt:lpstr>
      <vt:lpstr>'5. Exigences'!Druckbereich</vt:lpstr>
      <vt:lpstr>'6. Catégorisation'!Druckbereich</vt:lpstr>
      <vt:lpstr>'1. Page de garde'!Drucktitel</vt:lpstr>
      <vt:lpstr>'5. Exigences'!Drucktitel</vt:lpstr>
      <vt:lpstr>'6. Catégorisation'!Drucktitel</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P041 - Hi01: Analyse des besoins de protection - version 5.1.1</dc:title>
  <dc:subject/>
  <dc:creator/>
  <cp:lastModifiedBy/>
  <dcterms:created xsi:type="dcterms:W3CDTF">2025-01-17T07:06:01Z</dcterms:created>
  <dcterms:modified xsi:type="dcterms:W3CDTF">2025-01-17T07:07:41Z</dcterms:modified>
</cp:coreProperties>
</file>