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DieseArbeitsmappe" defaultThemeVersion="124226"/>
  <xr:revisionPtr revIDLastSave="0" documentId="13_ncr:1_{6225FC1D-206E-4B0B-8350-7C46E82ACB87}" xr6:coauthVersionLast="47" xr6:coauthVersionMax="47" xr10:uidLastSave="{00000000-0000-0000-0000-000000000000}"/>
  <bookViews>
    <workbookView xWindow="-110" yWindow="-110" windowWidth="19420" windowHeight="10300" tabRatio="894" activeTab="1" xr2:uid="{00000000-000D-0000-FFFF-FFFF00000000}"/>
  </bookViews>
  <sheets>
    <sheet name="Istruzioni" sheetId="22" r:id="rId1"/>
    <sheet name="1. Copertina - informazioni" sheetId="25" r:id="rId2"/>
    <sheet name="2. Elenco delle informazioni" sheetId="23" r:id="rId3"/>
    <sheet name="3. Valutazione conseguenze" sheetId="15" r:id="rId4"/>
    <sheet name="4. Ril. necessità di protezione" sheetId="18" r:id="rId5"/>
    <sheet name="5. Rilevamento requisiti" sheetId="27" r:id="rId6"/>
    <sheet name="6. Categorizzazione" sheetId="1" r:id="rId7"/>
    <sheet name="FAQ" sheetId="28" r:id="rId8"/>
  </sheets>
  <externalReferences>
    <externalReference r:id="rId9"/>
    <externalReference r:id="rId10"/>
  </externalReferences>
  <definedNames>
    <definedName name="dfie">[1]Texte!$C$3:$J$502</definedName>
    <definedName name="_xlnm.Print_Area" localSheetId="1">'1. Copertina - informazioni'!$B$1:$F$28</definedName>
    <definedName name="_xlnm.Print_Area" localSheetId="2">'2. Elenco delle informazioni'!$B$1:$E$16</definedName>
    <definedName name="_xlnm.Print_Area" localSheetId="3">'3. Valutazione conseguenze'!$B$1:$F$16</definedName>
    <definedName name="_xlnm.Print_Area" localSheetId="4">'4. Ril. necessità di protezione'!$B$1:$F$45</definedName>
    <definedName name="_xlnm.Print_Area" localSheetId="5">'5. Rilevamento requisiti'!$B$1:$F$15</definedName>
    <definedName name="_xlnm.Print_Area" localSheetId="6">'6. Categorizzazione'!$B$1:$F$35</definedName>
    <definedName name="_xlnm.Print_Titles" localSheetId="1">'1. Copertina - informazioni'!$3:$4</definedName>
    <definedName name="_xlnm.Print_Titles" localSheetId="5">'5. Rilevamento requisiti'!$3:$4</definedName>
    <definedName name="_xlnm.Print_Titles" localSheetId="6">'6. Categorizzazione'!$3:$4</definedName>
    <definedName name="H_L">'[1]Vorgaben und Berechnung'!$H$73</definedName>
    <definedName name="Klassifikationsvermerke">[2]Titel!$G$7:$G$10</definedName>
  </definedNames>
  <calcPr calcId="191029"/>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E17" i="23"/>
  <c r="D20" i="1" s="1"/>
  <c r="E18" i="23"/>
  <c r="H6" i="18" l="1"/>
  <c r="I6" i="18"/>
  <c r="J6" i="18"/>
  <c r="G6" i="18"/>
  <c r="G33" i="18"/>
  <c r="H36" i="18"/>
  <c r="I36" i="18"/>
  <c r="J36" i="18"/>
  <c r="G36" i="18"/>
  <c r="C18" i="23" l="1"/>
  <c r="C17" i="23" s="1"/>
  <c r="G38" i="18"/>
  <c r="H34" i="18"/>
  <c r="I34" i="18"/>
  <c r="J34" i="18"/>
  <c r="G34" i="18"/>
  <c r="H33" i="18"/>
  <c r="I33" i="18"/>
  <c r="J33" i="18"/>
  <c r="H32" i="18"/>
  <c r="I32" i="18"/>
  <c r="J32" i="18"/>
  <c r="G32" i="18"/>
  <c r="H30" i="18"/>
  <c r="I30" i="18"/>
  <c r="J30" i="18"/>
  <c r="G30" i="18"/>
  <c r="H29" i="18"/>
  <c r="I29" i="18"/>
  <c r="J29" i="18"/>
  <c r="G29" i="18"/>
  <c r="H28" i="18"/>
  <c r="I28" i="18"/>
  <c r="J28" i="18"/>
  <c r="G28" i="18"/>
  <c r="H26" i="18"/>
  <c r="I26" i="18"/>
  <c r="J26" i="18"/>
  <c r="G26" i="18"/>
  <c r="H25" i="18"/>
  <c r="I25" i="18"/>
  <c r="J25" i="18"/>
  <c r="G25" i="18"/>
  <c r="H23" i="18"/>
  <c r="I23" i="18"/>
  <c r="J23" i="18"/>
  <c r="G23" i="18"/>
  <c r="H22" i="18"/>
  <c r="I22" i="18"/>
  <c r="J22" i="18"/>
  <c r="G22" i="18"/>
  <c r="H21" i="18"/>
  <c r="I21" i="18"/>
  <c r="J21" i="18"/>
  <c r="G21" i="18"/>
  <c r="H19" i="18"/>
  <c r="I19" i="18"/>
  <c r="J19" i="18"/>
  <c r="G19" i="18"/>
  <c r="H18" i="18"/>
  <c r="I18" i="18"/>
  <c r="J18" i="18"/>
  <c r="G18" i="18"/>
  <c r="H17" i="18"/>
  <c r="I17" i="18"/>
  <c r="J17" i="18"/>
  <c r="G17" i="18"/>
  <c r="H15" i="18"/>
  <c r="I15" i="18"/>
  <c r="J15" i="18"/>
  <c r="G15" i="18"/>
  <c r="H14" i="18"/>
  <c r="I14" i="18"/>
  <c r="J14" i="18"/>
  <c r="G14" i="18"/>
  <c r="H12" i="18"/>
  <c r="I12" i="18"/>
  <c r="J12" i="18"/>
  <c r="G12" i="18"/>
  <c r="H11" i="18"/>
  <c r="I11" i="18"/>
  <c r="J11" i="18"/>
  <c r="G11" i="18"/>
  <c r="H10" i="18"/>
  <c r="I10" i="18"/>
  <c r="J10" i="18"/>
  <c r="G10" i="18"/>
  <c r="H8" i="18"/>
  <c r="I8" i="18"/>
  <c r="J8" i="18"/>
  <c r="G8" i="18"/>
  <c r="H7" i="18"/>
  <c r="I7" i="18"/>
  <c r="J7" i="18"/>
  <c r="G7" i="18"/>
  <c r="H38" i="18"/>
  <c r="I38" i="18"/>
  <c r="J38" i="18"/>
  <c r="B6" i="15"/>
  <c r="E2" i="1"/>
  <c r="E1" i="1"/>
  <c r="E2" i="27"/>
  <c r="E1" i="27"/>
  <c r="E2" i="18"/>
  <c r="E1" i="18"/>
  <c r="F2" i="15"/>
  <c r="F1" i="15"/>
  <c r="D2" i="23"/>
  <c r="D1" i="23"/>
  <c r="E2" i="25"/>
  <c r="E1" i="25"/>
  <c r="B3" i="25"/>
  <c r="D3" i="1"/>
  <c r="C3" i="23" l="1"/>
  <c r="D3" i="18"/>
  <c r="D3" i="15"/>
  <c r="D3" i="27"/>
  <c r="B3" i="27"/>
  <c r="B3" i="18"/>
  <c r="F3" i="27"/>
  <c r="F3" i="18"/>
  <c r="F3" i="15"/>
  <c r="B13" i="15"/>
  <c r="B14" i="15"/>
  <c r="B10" i="15"/>
  <c r="F3" i="1" l="1"/>
  <c r="B3" i="1"/>
  <c r="E3" i="23"/>
  <c r="B3" i="15"/>
  <c r="B3" i="23"/>
  <c r="F3" i="25"/>
  <c r="H20" i="1" l="1"/>
  <c r="G44" i="18"/>
  <c r="G41" i="18" l="1"/>
  <c r="C41" i="18" s="1"/>
  <c r="I44" i="18"/>
  <c r="H44" i="18"/>
  <c r="H42" i="18" s="1"/>
  <c r="G20" i="1"/>
  <c r="D12" i="1" s="1"/>
  <c r="B15" i="15"/>
  <c r="B12" i="15"/>
  <c r="B11" i="15"/>
  <c r="B9" i="15"/>
  <c r="B8" i="15"/>
  <c r="B7" i="15"/>
  <c r="G17" i="1" l="1"/>
  <c r="D42" i="18"/>
  <c r="D17" i="1" s="1"/>
  <c r="D16" i="1"/>
  <c r="I16" i="1"/>
  <c r="G42" i="18"/>
  <c r="C42" i="18" s="1"/>
  <c r="C44" i="18" s="1"/>
  <c r="I42" i="18"/>
  <c r="H43" i="18"/>
  <c r="D43" i="18" s="1"/>
  <c r="J44" i="18"/>
  <c r="G18" i="1" l="1"/>
  <c r="E42" i="18"/>
  <c r="E44" i="18" s="1"/>
  <c r="G43" i="18"/>
  <c r="G16" i="1"/>
  <c r="I43" i="18"/>
  <c r="J42" i="18"/>
  <c r="D44" i="18"/>
  <c r="E17" i="1"/>
  <c r="H17" i="1"/>
  <c r="E43" i="18" l="1"/>
  <c r="E18" i="1" s="1"/>
  <c r="G19" i="1"/>
  <c r="G7" i="1" s="1"/>
  <c r="D21" i="1" s="1"/>
  <c r="F42" i="18"/>
  <c r="D19" i="1" s="1"/>
  <c r="H16" i="1"/>
  <c r="C43" i="18"/>
  <c r="F16" i="1" s="1"/>
  <c r="E16" i="1"/>
  <c r="H18" i="1"/>
  <c r="D18" i="1"/>
  <c r="J43" i="18"/>
  <c r="F43" i="18" s="1"/>
  <c r="D13" i="1" l="1"/>
  <c r="D7" i="1"/>
  <c r="E19" i="1"/>
  <c r="F44" i="18"/>
  <c r="H19" i="1"/>
  <c r="G6" i="1" l="1"/>
  <c r="D11" i="1" l="1"/>
  <c r="D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5" authorId="0" shapeId="0" xr:uid="{660B26E5-A797-4C0D-BBAE-8E672F328B9A}">
      <text>
        <r>
          <rPr>
            <b/>
            <sz val="9"/>
            <color indexed="81"/>
            <rFont val="Segoe UI"/>
            <family val="2"/>
          </rPr>
          <t xml:space="preserve">Domanda di suggerimento: </t>
        </r>
        <r>
          <rPr>
            <sz val="9"/>
            <color indexed="81"/>
            <rFont val="Segoe UI"/>
            <family val="2"/>
          </rPr>
          <t>cosa succederebbe se le informazioni venissero rivelate oppure ascoltate da servizi segreti o organizzazioni simili?</t>
        </r>
        <r>
          <rPr>
            <sz val="9"/>
            <color indexed="81"/>
            <rFont val="Segoe UI"/>
            <family val="2"/>
          </rPr>
          <t xml:space="preserve">
</t>
        </r>
      </text>
    </comment>
    <comment ref="D5" authorId="0" shapeId="0" xr:uid="{D7C92F85-9B67-4BEF-8BB7-DECFEFF86D5A}">
      <text>
        <r>
          <rPr>
            <b/>
            <sz val="9"/>
            <color indexed="81"/>
            <rFont val="Segoe UI"/>
            <family val="2"/>
          </rPr>
          <t>Domanda di suggerimento:</t>
        </r>
        <r>
          <rPr>
            <sz val="9"/>
            <color indexed="81"/>
            <rFont val="Segoe UI"/>
            <family val="2"/>
          </rPr>
          <t xml:space="preserve">
</t>
        </r>
        <r>
          <rPr>
            <sz val="9"/>
            <color indexed="81"/>
            <rFont val="Segoe UI"/>
            <family val="2"/>
          </rPr>
          <t>cosa succederebbe se le informazioni non fossero disponibili per un periodo prolungato?</t>
        </r>
      </text>
    </comment>
    <comment ref="E5" authorId="0" shapeId="0" xr:uid="{674DAE8C-776B-4971-AC0D-C56DF07DE341}">
      <text>
        <r>
          <rPr>
            <b/>
            <sz val="9"/>
            <color indexed="81"/>
            <rFont val="Segoe UI"/>
            <family val="2"/>
          </rPr>
          <t>Domanda di suggerimento:</t>
        </r>
        <r>
          <rPr>
            <sz val="9"/>
            <color indexed="81"/>
            <rFont val="Segoe UI"/>
            <family val="2"/>
          </rPr>
          <t xml:space="preserve">
</t>
        </r>
        <r>
          <rPr>
            <sz val="9"/>
            <color indexed="81"/>
            <rFont val="Segoe UI"/>
            <family val="2"/>
          </rPr>
          <t>cosa succederebbe se le informazioni venissero modificate senza autorizzazione?</t>
        </r>
      </text>
    </comment>
    <comment ref="F5" authorId="0" shapeId="0" xr:uid="{A368105D-6424-438F-AC00-D71471CEA1C5}">
      <text>
        <r>
          <rPr>
            <b/>
            <sz val="9"/>
            <color indexed="81"/>
            <rFont val="Segoe UI"/>
            <family val="2"/>
          </rPr>
          <t>Domanda di suggerimento:</t>
        </r>
        <r>
          <rPr>
            <sz val="9"/>
            <color indexed="81"/>
            <rFont val="Segoe UI"/>
            <family val="2"/>
          </rPr>
          <t xml:space="preserve">
</t>
        </r>
        <r>
          <rPr>
            <sz val="9"/>
            <color indexed="81"/>
            <rFont val="Segoe UI"/>
            <family val="2"/>
          </rPr>
          <t>cosa succederebbe se non fosse completamente chiaro chi ha modificato le informazioni dopo il primo inserimento?</t>
        </r>
      </text>
    </comment>
  </commentList>
</comments>
</file>

<file path=xl/sharedStrings.xml><?xml version="1.0" encoding="utf-8"?>
<sst xmlns="http://schemas.openxmlformats.org/spreadsheetml/2006/main" count="253" uniqueCount="161">
  <si>
    <r>
      <rPr>
        <b/>
        <sz val="11"/>
        <rFont val="Arial"/>
        <family val="2"/>
      </rPr>
      <t>Istruzioni</t>
    </r>
  </si>
  <si>
    <r>
      <rPr>
        <b/>
        <sz val="10"/>
        <rFont val="Arial"/>
        <family val="2"/>
      </rPr>
      <t>Fase 1</t>
    </r>
  </si>
  <si>
    <r>
      <rPr>
        <sz val="10"/>
        <rFont val="Arial"/>
        <family val="2"/>
      </rPr>
      <t xml:space="preserve">Compilare tutti i campi arancioni nel foglio di copertina. Il testo precompilato in </t>
    </r>
    <r>
      <rPr>
        <i/>
        <sz val="10"/>
        <rFont val="Arial"/>
        <family val="2"/>
      </rPr>
      <t>corsivo</t>
    </r>
    <r>
      <rPr>
        <sz val="10"/>
        <rFont val="Arial"/>
        <family val="2"/>
      </rPr>
      <t xml:space="preserve"> è un suggerimento o un aiuto e deve essere sostituito.</t>
    </r>
    <r>
      <rPr>
        <sz val="10"/>
        <rFont val="Arial"/>
        <family val="2"/>
      </rPr>
      <t xml:space="preserve">
</t>
    </r>
    <r>
      <rPr>
        <sz val="10"/>
        <rFont val="Arial"/>
        <family val="2"/>
      </rPr>
      <t xml:space="preserve">
</t>
    </r>
    <r>
      <rPr>
        <sz val="10"/>
        <rFont val="Arial"/>
        <family val="2"/>
      </rPr>
      <t>Queste informazioni sono importanti per le prossime fasi, ma non vengono usate per determinare la necessità di protezione. Sono richieste tutte le indicazioni, ma possono anche essere completate durante le fasi successive del progetto.</t>
    </r>
  </si>
  <si>
    <r>
      <rPr>
        <sz val="10"/>
        <rFont val="Arial"/>
        <family val="2"/>
      </rPr>
      <t>(colore dei campi da compilare)</t>
    </r>
  </si>
  <si>
    <r>
      <rPr>
        <b/>
        <sz val="10"/>
        <rFont val="Arial"/>
        <family val="2"/>
      </rPr>
      <t>Fase 2</t>
    </r>
  </si>
  <si>
    <r>
      <rPr>
        <sz val="10"/>
        <rFont val="Arial"/>
        <family val="2"/>
      </rPr>
      <t>Sul foglio «2. Elenco delle informazioni» annotare tutte le informazioni generate, salvate, elaborate, trasmesse dall’oggetto da proteggere o necessarie per mettere a disposizione l’oggetto da proteggere. Le informazioni devono essere raggruppate adeguatamente (un gruppo di informazioni per riga).</t>
    </r>
    <r>
      <rPr>
        <sz val="10"/>
        <rFont val="Arial"/>
        <family val="2"/>
      </rPr>
      <t xml:space="preserve">
</t>
    </r>
    <r>
      <rPr>
        <sz val="10"/>
        <rFont val="Arial"/>
        <family val="2"/>
      </rPr>
      <t xml:space="preserve">
</t>
    </r>
    <r>
      <rPr>
        <sz val="10"/>
        <rFont val="Arial"/>
        <family val="2"/>
      </rPr>
      <t xml:space="preserve">Per ogni gruppo di informazioni deve essere indicato </t>
    </r>
    <r>
      <rPr>
        <sz val="10"/>
        <rFont val="Arial"/>
        <family val="2"/>
      </rPr>
      <t xml:space="preserve">
</t>
    </r>
    <r>
      <rPr>
        <sz val="10"/>
        <rFont val="Arial"/>
        <family val="2"/>
      </rPr>
      <t>- se le informazioni sono classificate (secondo il catalogo di classificazione);</t>
    </r>
    <r>
      <rPr>
        <sz val="10"/>
        <rFont val="Arial"/>
        <family val="2"/>
      </rPr>
      <t xml:space="preserve">
</t>
    </r>
    <r>
      <rPr>
        <sz val="10"/>
        <rFont val="Arial"/>
        <family val="2"/>
      </rPr>
      <t>- se contengono dati personali (in caso affermativo, deve essere effettuata la verifica preliminare dei rischi nell’ambito della protezione dei dati con l’incaricato della protezione dei dati).</t>
    </r>
    <r>
      <rPr>
        <sz val="10"/>
        <rFont val="Arial"/>
        <family val="2"/>
      </rPr>
      <t xml:space="preserve">
</t>
    </r>
    <r>
      <rPr>
        <sz val="10"/>
        <rFont val="Arial"/>
        <family val="2"/>
      </rPr>
      <t xml:space="preserve">
</t>
    </r>
    <r>
      <rPr>
        <sz val="10"/>
        <rFont val="Arial"/>
        <family val="2"/>
      </rPr>
      <t>(Questo modello è limitato a dieci gruppi di informazioni, ma in futuro la quantità può essere aumentata.)</t>
    </r>
  </si>
  <si>
    <r>
      <rPr>
        <b/>
        <sz val="10"/>
        <rFont val="Arial"/>
        <family val="2"/>
      </rPr>
      <t>Fase 3</t>
    </r>
  </si>
  <si>
    <r>
      <rPr>
        <sz val="10"/>
        <rFont val="Arial"/>
        <family val="2"/>
      </rPr>
      <t>Per tutti i gruppi di informazioni, nel foglio «3. Valutazione delle conseguenze» devono essere determinate le conseguenze. I gruppi di informazioni vengono automaticamente ripresi dal foglio 2.</t>
    </r>
    <r>
      <rPr>
        <sz val="10"/>
        <rFont val="Arial"/>
        <family val="2"/>
      </rPr>
      <t xml:space="preserve">
</t>
    </r>
    <r>
      <rPr>
        <sz val="10"/>
        <rFont val="Arial"/>
        <family val="2"/>
      </rPr>
      <t xml:space="preserve">
</t>
    </r>
    <r>
      <rPr>
        <sz val="10"/>
        <rFont val="Arial"/>
        <family val="2"/>
      </rPr>
      <t>Descrivete le conseguenze per la vostra organizzazione nonché per altre persone o organizzazioni che potrebbero essere colpite da una violazione della sicurezza delle informazioni o dalla perdita delle relative prestazioni.</t>
    </r>
  </si>
  <si>
    <r>
      <rPr>
        <b/>
        <sz val="10"/>
        <rFont val="Arial"/>
        <family val="2"/>
      </rPr>
      <t>Fase 4</t>
    </r>
  </si>
  <si>
    <r>
      <rPr>
        <sz val="10"/>
        <rFont val="Arial"/>
        <family val="2"/>
      </rPr>
      <t xml:space="preserve">Per la categorizzazione è ora necessario verificare se per le conseguenze determinate si applicano le categorie nel foglio 4. A tal fine è sufficiente selezionare «corrisponde» o «non corrisponde». </t>
    </r>
    <r>
      <rPr>
        <sz val="10"/>
        <rFont val="Arial"/>
        <family val="2"/>
      </rPr>
      <t xml:space="preserve">
</t>
    </r>
    <r>
      <rPr>
        <sz val="10"/>
        <rFont val="Arial"/>
        <family val="2"/>
      </rPr>
      <t xml:space="preserve">
</t>
    </r>
    <r>
      <rPr>
        <sz val="10"/>
        <rFont val="Arial"/>
        <family val="2"/>
      </rPr>
      <t>Oltre alle categorie ci sono altri due aspetti: l’entità dei danni e la presenza di requisiti di diritto speciale.</t>
    </r>
    <r>
      <rPr>
        <sz val="10"/>
        <rFont val="Arial"/>
        <family val="2"/>
      </rPr>
      <t xml:space="preserve">
</t>
    </r>
    <r>
      <rPr>
        <sz val="10"/>
        <rFont val="Arial"/>
        <family val="2"/>
      </rPr>
      <t xml:space="preserve">
</t>
    </r>
    <r>
      <rPr>
        <sz val="10"/>
        <rFont val="Arial"/>
        <family val="2"/>
      </rPr>
      <t>La valutazione della «violazione della confidenzialità» riguarda l’intero oggetto da proteggere. La classificazione che ne risulta dovrebbe essere almeno alta quanto la classificazione delle singole informazioni dal catalogo di classificazione, ma può anche essere più alta.</t>
    </r>
    <r>
      <rPr>
        <sz val="10"/>
        <rFont val="Arial"/>
        <family val="2"/>
      </rPr>
      <t xml:space="preserve">
</t>
    </r>
  </si>
  <si>
    <r>
      <rPr>
        <b/>
        <sz val="10"/>
        <rFont val="Arial"/>
        <family val="2"/>
      </rPr>
      <t>Fase 5</t>
    </r>
  </si>
  <si>
    <r>
      <rPr>
        <sz val="10"/>
        <rFont val="Arial"/>
        <family val="2"/>
      </rPr>
      <t>Nel foglio 5 possono essere indicati ulteriori requisiti specifici dell’oggetto da proteggere. Queste informazioni sono importanti, tra l’altro, per sapere se deve essere avviato un controllo di sicurezza relativo alle aziende.</t>
    </r>
  </si>
  <si>
    <r>
      <rPr>
        <b/>
        <sz val="10"/>
        <rFont val="Arial"/>
        <family val="2"/>
      </rPr>
      <t>Fase 6</t>
    </r>
  </si>
  <si>
    <r>
      <rPr>
        <sz val="10"/>
        <rFont val="Arial"/>
        <family val="2"/>
      </rPr>
      <t>Il foglio «6. Categorizzazione» dovrebbe ora mostrare il livello di sicurezza e la necessità di protezione nonché un’indicazione dei prossimi passi:</t>
    </r>
    <r>
      <rPr>
        <sz val="10"/>
        <rFont val="Arial"/>
        <family val="2"/>
      </rPr>
      <t xml:space="preserve">
</t>
    </r>
    <r>
      <rPr>
        <sz val="10"/>
        <rFont val="Arial"/>
        <family val="2"/>
      </rPr>
      <t xml:space="preserve">
</t>
    </r>
    <r>
      <rPr>
        <sz val="10"/>
        <rFont val="Arial"/>
        <family val="2"/>
      </rPr>
      <t xml:space="preserve">1. La protezione IT di base deve essere attuata? </t>
    </r>
    <r>
      <rPr>
        <sz val="10"/>
        <rFont val="Arial"/>
        <family val="2"/>
      </rPr>
      <t xml:space="preserve">
</t>
    </r>
    <r>
      <rPr>
        <sz val="10"/>
        <rFont val="Arial"/>
        <family val="2"/>
      </rPr>
      <t>2. Devono essere elaborati un piano SPID e un’analisi dei rischi?</t>
    </r>
    <r>
      <rPr>
        <sz val="10"/>
        <rFont val="Arial"/>
        <family val="2"/>
      </rPr>
      <t xml:space="preserve">
</t>
    </r>
    <r>
      <rPr>
        <sz val="10"/>
        <rFont val="Arial"/>
        <family val="2"/>
      </rPr>
      <t>3. È necessaria una VIPD?</t>
    </r>
    <r>
      <rPr>
        <sz val="10"/>
        <rFont val="Arial"/>
        <family val="2"/>
      </rPr>
      <t xml:space="preserve">
</t>
    </r>
    <r>
      <rPr>
        <sz val="10"/>
        <rFont val="Arial"/>
        <family val="2"/>
      </rPr>
      <t>4. È necessario registrare l’oggetto da proteggere per la procedura di sicurezza relativa alle aziende?</t>
    </r>
    <r>
      <rPr>
        <sz val="10"/>
        <rFont val="Arial"/>
        <family val="2"/>
      </rPr>
      <t xml:space="preserve">
</t>
    </r>
    <r>
      <rPr>
        <sz val="10"/>
        <rFont val="Arial"/>
        <family val="2"/>
      </rPr>
      <t xml:space="preserve">
</t>
    </r>
    <r>
      <rPr>
        <sz val="10"/>
        <rFont val="Arial"/>
        <family val="2"/>
      </rPr>
      <t xml:space="preserve">La distinzione tra livello di sicurezza e necessità di protezione è dovuta dal fatto che un oggetto da proteggere può avere un livello di sicurezza solo in base ai criteri della legge sulla sicurezza delle informazioni o dell’ordinanza. Tuttavia la necessità di protezione può essere elevata anche per altri motivi, in particolare a causa della protezione dei dati o di requisiti di diritto speciale.  </t>
    </r>
  </si>
  <si>
    <r>
      <rPr>
        <sz val="10"/>
        <rFont val="Arial"/>
        <family val="2"/>
      </rPr>
      <t>Versione: P041-Hi01_V5.1.1</t>
    </r>
  </si>
  <si>
    <r>
      <rPr>
        <b/>
        <sz val="14"/>
        <rFont val="Arial"/>
        <family val="2"/>
      </rPr>
      <t xml:space="preserve">Informazioni sull’oggetto da proteggere </t>
    </r>
    <r>
      <rPr>
        <sz val="11"/>
        <rFont val="Arial"/>
        <family val="2"/>
      </rPr>
      <t>(L’oggetto da proteggere e la sua configurazione tecnica devono essere descritti nel modo più dettagliato possibile. Le seguenti indicazioni sono necessarie, ma possono essere completate e adeguate in qualsiasi momento (anche durante le fasi successive del progetto))</t>
    </r>
  </si>
  <si>
    <r>
      <rPr>
        <b/>
        <sz val="11"/>
        <rFont val="Arial"/>
        <family val="2"/>
      </rPr>
      <t>Nome dell’oggetto da proteggere</t>
    </r>
  </si>
  <si>
    <r>
      <rPr>
        <i/>
        <sz val="11"/>
        <rFont val="Arial"/>
        <family val="2"/>
      </rPr>
      <t>Nome dell’oggetto da proteggere</t>
    </r>
  </si>
  <si>
    <r>
      <rPr>
        <b/>
        <sz val="11"/>
        <rFont val="Arial"/>
        <family val="2"/>
      </rPr>
      <t>Denominazione interna / numeri di riferimento</t>
    </r>
  </si>
  <si>
    <r>
      <rPr>
        <i/>
        <sz val="11"/>
        <rFont val="Arial"/>
        <family val="2"/>
      </rPr>
      <t>Ad es. nome del progetto, numero/ID del progetto, ID cockpit TIC ecc.</t>
    </r>
  </si>
  <si>
    <r>
      <rPr>
        <b/>
        <sz val="11"/>
        <rFont val="Arial"/>
        <family val="2"/>
      </rPr>
      <t>Dipartimento</t>
    </r>
  </si>
  <si>
    <r>
      <rPr>
        <b/>
        <sz val="11"/>
        <rFont val="Arial"/>
        <family val="2"/>
      </rPr>
      <t>Ufficio</t>
    </r>
  </si>
  <si>
    <r>
      <rPr>
        <b/>
        <sz val="11"/>
        <rFont val="Arial"/>
        <family val="2"/>
      </rPr>
      <t>Classificazione di questo documento</t>
    </r>
  </si>
  <si>
    <r>
      <rPr>
        <b/>
        <sz val="11"/>
        <rFont val="Arial"/>
        <family val="2"/>
      </rPr>
      <t xml:space="preserve">Processi aziendali sostenuti </t>
    </r>
    <r>
      <rPr>
        <b/>
        <sz val="11"/>
        <rFont val="Arial"/>
        <family val="2"/>
      </rPr>
      <t xml:space="preserve">
</t>
    </r>
    <r>
      <rPr>
        <sz val="11"/>
        <rFont val="Arial"/>
        <family val="2"/>
      </rPr>
      <t>(elencarli con i numeri di riferimento se disponibili)</t>
    </r>
  </si>
  <si>
    <r>
      <rPr>
        <b/>
        <sz val="11"/>
        <rFont val="Arial"/>
        <family val="2"/>
      </rPr>
      <t xml:space="preserve">Chi ha accesso? </t>
    </r>
    <r>
      <rPr>
        <b/>
        <sz val="11"/>
        <rFont val="Arial"/>
        <family val="2"/>
      </rPr>
      <t xml:space="preserve">
</t>
    </r>
    <r>
      <rPr>
        <sz val="11"/>
        <rFont val="Arial"/>
        <family val="2"/>
      </rPr>
      <t>(per persone, gruppi di persone, ruoli e processi)</t>
    </r>
  </si>
  <si>
    <r>
      <rPr>
        <i/>
        <sz val="11"/>
        <rFont val="Arial"/>
        <family val="2"/>
      </rPr>
      <t>Ad es. persone nell’unità amministrativa, tutta l’Amministrazione federale, popolazione, ...</t>
    </r>
  </si>
  <si>
    <r>
      <rPr>
        <b/>
        <sz val="11"/>
        <rFont val="Arial"/>
        <family val="2"/>
      </rPr>
      <t>Persone e organizzazioni coinvolte</t>
    </r>
  </si>
  <si>
    <r>
      <rPr>
        <i/>
        <sz val="11"/>
        <rFont val="Arial"/>
        <family val="2"/>
      </rPr>
      <t xml:space="preserve">Beneficiari e fornitori di prestazioni coinvolti (se noti) e persone con indicazione concreta dei ruoli (ad es.responsabile dei processi operativi, responsabile dell’oggetto da proteggere, architetto) e se si tratta di un progetto anche ruoli legati al progetto come capoprogetto o responsabile SIPD. </t>
    </r>
  </si>
  <si>
    <r>
      <rPr>
        <b/>
        <sz val="11"/>
        <rFont val="Arial"/>
        <family val="2"/>
      </rPr>
      <t>Incaricato/a della sicurezza delle informazioni (ISIU)</t>
    </r>
  </si>
  <si>
    <r>
      <rPr>
        <i/>
        <sz val="11"/>
        <rFont val="Arial"/>
        <family val="2"/>
      </rPr>
      <t>Nome / indirizzo e-mail</t>
    </r>
  </si>
  <si>
    <r>
      <rPr>
        <b/>
        <sz val="11"/>
        <rFont val="Arial"/>
        <family val="2"/>
      </rPr>
      <t>Responsabile della sicurezza delle informazioni</t>
    </r>
  </si>
  <si>
    <r>
      <rPr>
        <i/>
        <sz val="11"/>
        <rFont val="Arial"/>
        <family val="2"/>
      </rPr>
      <t>Nome / indirizzo e-mail</t>
    </r>
  </si>
  <si>
    <r>
      <rPr>
        <b/>
        <sz val="11"/>
        <rFont val="Arial"/>
        <family val="2"/>
      </rPr>
      <t>Responsabile della protezione dei dati (DSBO)</t>
    </r>
  </si>
  <si>
    <r>
      <rPr>
        <i/>
        <sz val="11"/>
        <rFont val="Arial"/>
        <family val="2"/>
      </rPr>
      <t>Nome / indirizzo e-mail</t>
    </r>
  </si>
  <si>
    <r>
      <rPr>
        <b/>
        <sz val="11"/>
        <rFont val="Arial"/>
        <family val="2"/>
      </rPr>
      <t xml:space="preserve">Altre autorità federali devono avere accesso alle informazioni e ai dati? </t>
    </r>
    <r>
      <rPr>
        <b/>
        <sz val="11"/>
        <rFont val="Arial"/>
        <family val="2"/>
      </rPr>
      <t>In caso affermativo, quali sono le condizioni quadro?</t>
    </r>
    <r>
      <rPr>
        <b/>
        <sz val="11"/>
        <rFont val="Arial"/>
        <family val="2"/>
      </rPr>
      <t xml:space="preserve">
</t>
    </r>
    <r>
      <rPr>
        <sz val="11"/>
        <rFont val="Arial"/>
        <family val="2"/>
      </rPr>
      <t>(secondo l’art. 7 cpv. 3 lett. g OSIn)</t>
    </r>
  </si>
  <si>
    <r>
      <rPr>
        <b/>
        <sz val="11"/>
        <rFont val="Arial"/>
        <family val="2"/>
      </rPr>
      <t>Condizioni quadro geografiche</t>
    </r>
  </si>
  <si>
    <r>
      <rPr>
        <i/>
        <sz val="11"/>
        <rFont val="Arial"/>
        <family val="2"/>
      </rPr>
      <t>Ad es. in quali Paesi devono essere salvate le informazioni e da dove vi si accede. Questa indicazione è opzionale, ma utile per le domande sulla protezione dei dati.</t>
    </r>
  </si>
  <si>
    <r>
      <rPr>
        <b/>
        <sz val="11"/>
        <rFont val="Arial"/>
        <family val="2"/>
      </rPr>
      <t>Descrizione (oggetto, obiettivi, compiti, funzioni)</t>
    </r>
  </si>
  <si>
    <r>
      <rPr>
        <i/>
        <sz val="11"/>
        <rFont val="Arial"/>
        <family val="2"/>
      </rPr>
      <t>Descrizione (oggetto, obiettivi, compiti, funzioni)</t>
    </r>
  </si>
  <si>
    <r>
      <rPr>
        <b/>
        <sz val="11"/>
        <rFont val="Arial"/>
        <family val="2"/>
      </rPr>
      <t>Descrizione dell’architettura</t>
    </r>
  </si>
  <si>
    <r>
      <rPr>
        <i/>
        <sz val="10"/>
        <rFont val="Arial"/>
        <family val="2"/>
      </rPr>
      <t>Grafico se disponibile (copia e incolla da Visio, PowerPoint o altri programmi di visualizzazione)</t>
    </r>
  </si>
  <si>
    <r>
      <rPr>
        <b/>
        <sz val="10"/>
        <rFont val="Arial"/>
        <family val="2"/>
      </rPr>
      <t>Dipartimenti</t>
    </r>
  </si>
  <si>
    <r>
      <rPr>
        <sz val="10"/>
        <rFont val="Arial"/>
        <family val="2"/>
      </rPr>
      <t>Cancelleria federale (CaF)</t>
    </r>
  </si>
  <si>
    <r>
      <rPr>
        <sz val="10"/>
        <rFont val="Arial"/>
        <family val="2"/>
      </rPr>
      <t>Dipartimento federale degli affari esteri (DFAE)</t>
    </r>
  </si>
  <si>
    <r>
      <rPr>
        <sz val="10"/>
        <rFont val="Arial"/>
        <family val="2"/>
      </rPr>
      <t>Dipartimento federale dell’interno (DFI)</t>
    </r>
  </si>
  <si>
    <r>
      <rPr>
        <sz val="10"/>
        <rFont val="Arial"/>
        <family val="2"/>
      </rPr>
      <t>Dipartimento federale di giustizia e polizia (DFGP)</t>
    </r>
  </si>
  <si>
    <r>
      <rPr>
        <sz val="10"/>
        <rFont val="Arial"/>
        <family val="2"/>
      </rPr>
      <t>Dipartimento federale della difesa, della protezione della popolazione e dello sport (DDPS)</t>
    </r>
  </si>
  <si>
    <r>
      <rPr>
        <sz val="10"/>
        <rFont val="Arial"/>
        <family val="2"/>
      </rPr>
      <t>Dipartimento federale delle finanze (DFF)</t>
    </r>
  </si>
  <si>
    <r>
      <rPr>
        <sz val="10"/>
        <rFont val="Arial"/>
        <family val="2"/>
      </rPr>
      <t>Dipartimento federale dell’economia, della formazione e della ricerca (DEFR)</t>
    </r>
  </si>
  <si>
    <r>
      <rPr>
        <sz val="10"/>
        <rFont val="Arial"/>
        <family val="2"/>
      </rPr>
      <t>Dipartimento federale dell’ambiente, dei trasporti, dell’energia e delle comunicazioni (DATEC)</t>
    </r>
  </si>
  <si>
    <r>
      <rPr>
        <b/>
        <sz val="10"/>
        <rFont val="Arial"/>
        <family val="2"/>
      </rPr>
      <t xml:space="preserve">Gruppi di informazioni / descrizione delle informazioni </t>
    </r>
    <r>
      <rPr>
        <sz val="10"/>
        <rFont val="Arial"/>
        <family val="2"/>
      </rPr>
      <t>(deve essere creato un elenco delle informazioni che contiene tutte le informazioni generate, salvate, elaborate e/o trasmesse dall’oggetto da proteggere oppure necessarie per mettere a disposizione l’oggetto da proteggere. Le informazioni devono essere raggruppate adeguatamente).</t>
    </r>
  </si>
  <si>
    <r>
      <rPr>
        <b/>
        <sz val="10"/>
        <rFont val="Arial"/>
        <family val="2"/>
      </rPr>
      <t>Classificazione</t>
    </r>
    <r>
      <rPr>
        <b/>
        <sz val="10"/>
        <rFont val="Arial"/>
        <family val="2"/>
      </rPr>
      <t xml:space="preserve">
</t>
    </r>
    <r>
      <rPr>
        <sz val="10"/>
        <rFont val="Arial"/>
        <family val="2"/>
      </rPr>
      <t>(questa parte è da compilare secondo il catalogo di classificazione. In caso di domande, l’ISIU può fornire assistenza. Le informazioni classificate che non sono ancora presenti nel catalogo devono essere aggiornate).</t>
    </r>
  </si>
  <si>
    <r>
      <rPr>
        <b/>
        <sz val="10"/>
        <rFont val="Arial"/>
        <family val="2"/>
      </rPr>
      <t xml:space="preserve">Contiene dati personali? </t>
    </r>
    <r>
      <rPr>
        <sz val="10"/>
        <rFont val="Arial"/>
        <family val="2"/>
      </rPr>
      <t>In caso affermativo descrizione del tipo di dati.</t>
    </r>
  </si>
  <si>
    <r>
      <rPr>
        <b/>
        <sz val="10"/>
        <rFont val="Arial"/>
        <family val="2"/>
      </rPr>
      <t>Risultato della verifica preliminare dei rischi nell’ambito della protezione dei dati</t>
    </r>
    <r>
      <rPr>
        <b/>
        <sz val="10"/>
        <rFont val="Arial"/>
        <family val="2"/>
      </rPr>
      <t xml:space="preserve">
</t>
    </r>
    <r>
      <rPr>
        <sz val="10"/>
        <rFont val="Arial"/>
        <family val="2"/>
      </rPr>
      <t>Link allo strumento ausiliare: https://www.bj.admin.ch/bj/it/home/staat/datenschutz/info-bundesbehoerden.html</t>
    </r>
  </si>
  <si>
    <r>
      <rPr>
        <sz val="10"/>
        <rFont val="Arial"/>
        <family val="2"/>
      </rPr>
      <t xml:space="preserve"> </t>
    </r>
  </si>
  <si>
    <r>
      <rPr>
        <b/>
        <sz val="10"/>
        <rFont val="Arial"/>
        <family val="2"/>
      </rPr>
      <t>Gruppi di informazioni / descrizione delle informazioni</t>
    </r>
  </si>
  <si>
    <r>
      <rPr>
        <b/>
        <sz val="10"/>
        <rFont val="Arial"/>
        <family val="2"/>
      </rPr>
      <t>Cosa succederebbe se le informazioni venissero rivelate oppure ascoltate da servizi segreti o organizzazioni simili?</t>
    </r>
  </si>
  <si>
    <r>
      <rPr>
        <b/>
        <sz val="10"/>
        <rFont val="Arial"/>
        <family val="2"/>
      </rPr>
      <t>Cosa succederebbe se le informazioni non fossero disponibili per un periodo prolungato?</t>
    </r>
  </si>
  <si>
    <r>
      <rPr>
        <b/>
        <sz val="10"/>
        <rFont val="Arial"/>
        <family val="2"/>
      </rPr>
      <t xml:space="preserve">Cosa succederebbe se le informazioni venissero modificate senza autorizzazione? </t>
    </r>
  </si>
  <si>
    <r>
      <rPr>
        <b/>
        <sz val="10"/>
        <rFont val="Arial"/>
        <family val="2"/>
      </rPr>
      <t xml:space="preserve">Cosa succederebbe se non fosse completamente chiaro chi ha modificato le informazioni dopo il primo inserimento? </t>
    </r>
  </si>
  <si>
    <r>
      <rPr>
        <b/>
        <sz val="10"/>
        <rFont val="Arial"/>
        <family val="2"/>
      </rPr>
      <t>La violazione degli obiettivi in materia di protezione della sicurezza delle informazioni (confidenzialità, disponibilità, integrità, verificabilità) comporta un pregiudizio secondo i seguenti criteri?</t>
    </r>
  </si>
  <si>
    <r>
      <rPr>
        <b/>
        <sz val="10"/>
        <rFont val="Arial"/>
        <family val="2"/>
      </rPr>
      <t>Violazione della confidenzialità</t>
    </r>
  </si>
  <si>
    <r>
      <rPr>
        <b/>
        <sz val="10"/>
        <rFont val="Arial"/>
        <family val="2"/>
      </rPr>
      <t>Violazione della disponibilità</t>
    </r>
  </si>
  <si>
    <r>
      <rPr>
        <b/>
        <sz val="10"/>
        <rFont val="Arial"/>
        <family val="2"/>
      </rPr>
      <t>Violazione dell’integrità</t>
    </r>
  </si>
  <si>
    <r>
      <rPr>
        <b/>
        <sz val="10"/>
        <rFont val="Arial"/>
        <family val="2"/>
      </rPr>
      <t>Violazione della verificabilità</t>
    </r>
  </si>
  <si>
    <r>
      <rPr>
        <b/>
        <sz val="10"/>
        <rFont val="Arial"/>
        <family val="2"/>
      </rPr>
      <t>Base confidenzialità</t>
    </r>
  </si>
  <si>
    <r>
      <rPr>
        <b/>
        <sz val="10"/>
        <rFont val="Arial"/>
        <family val="2"/>
      </rPr>
      <t>Base disponibilità</t>
    </r>
  </si>
  <si>
    <r>
      <rPr>
        <b/>
        <sz val="10"/>
        <rFont val="Arial"/>
        <family val="2"/>
      </rPr>
      <t>Base integrità</t>
    </r>
  </si>
  <si>
    <r>
      <rPr>
        <b/>
        <sz val="10"/>
        <rFont val="Arial"/>
        <family val="2"/>
      </rPr>
      <t>Base verificabilità</t>
    </r>
  </si>
  <si>
    <r>
      <rPr>
        <sz val="10"/>
        <rFont val="Arial"/>
        <family val="2"/>
      </rPr>
      <t xml:space="preserve">Il Consiglio federale, il Parlamento, diverse unità amministrative o diversi corpi di truppa dell’esercito per giorni sono incapaci di decidere o di agire oppure la loro capacità decisionale o la loro capacità d’azione è resa </t>
    </r>
    <r>
      <rPr>
        <b/>
        <sz val="10"/>
        <rFont val="Arial"/>
        <family val="2"/>
      </rPr>
      <t>più difficoltosa per settimane</t>
    </r>
    <r>
      <rPr>
        <sz val="10"/>
        <rFont val="Arial"/>
        <family val="2"/>
      </rPr>
      <t>.</t>
    </r>
  </si>
  <si>
    <r>
      <rPr>
        <sz val="11"/>
        <color rgb="FF9C0006"/>
        <rFont val="Arial"/>
        <family val="2"/>
      </rPr>
      <t>Non corrisponde</t>
    </r>
  </si>
  <si>
    <r>
      <rPr>
        <sz val="10"/>
        <rFont val="Arial"/>
        <family val="2"/>
      </rPr>
      <t xml:space="preserve">La capacità decisionale o la capacità d’azione del Consiglio federale, del Parlamento, di diverse unità amministrative o di diversi corpi di truppa dell’esercito è resa </t>
    </r>
    <r>
      <rPr>
        <b/>
        <sz val="10"/>
        <rFont val="Arial"/>
        <family val="2"/>
      </rPr>
      <t>più difficoltosa per più giorni</t>
    </r>
    <r>
      <rPr>
        <sz val="10"/>
        <rFont val="Arial"/>
        <family val="2"/>
      </rPr>
      <t>.</t>
    </r>
  </si>
  <si>
    <r>
      <rPr>
        <b/>
        <sz val="10"/>
        <rFont val="Arial"/>
        <family val="2"/>
      </rPr>
      <t>Un importante processo operativo</t>
    </r>
    <r>
      <rPr>
        <sz val="10"/>
        <rFont val="Arial"/>
        <family val="2"/>
      </rPr>
      <t xml:space="preserve"> del Consiglio federale o dell’Amministrazione federale o </t>
    </r>
    <r>
      <rPr>
        <b/>
        <sz val="10"/>
        <rFont val="Arial"/>
        <family val="2"/>
      </rPr>
      <t>un importante processo di condotta dell’esercito</t>
    </r>
    <r>
      <rPr>
        <sz val="10"/>
        <rFont val="Arial"/>
        <family val="2"/>
      </rPr>
      <t xml:space="preserve"> è reso più difficoltoso.</t>
    </r>
  </si>
  <si>
    <r>
      <rPr>
        <sz val="10"/>
        <rFont val="Arial"/>
        <family val="2"/>
      </rPr>
      <t xml:space="preserve">L’esecuzione di operazioni importanti a livello </t>
    </r>
    <r>
      <rPr>
        <b/>
        <sz val="10"/>
        <rFont val="Arial"/>
        <family val="2"/>
      </rPr>
      <t>strategico</t>
    </r>
    <r>
      <rPr>
        <sz val="10"/>
        <rFont val="Arial"/>
        <family val="2"/>
      </rPr>
      <t xml:space="preserve"> delle autorità di perseguimento penale, del SIC, dell’esercito o di altri organi di sicurezza della Confederazione è </t>
    </r>
    <r>
      <rPr>
        <b/>
        <sz val="10"/>
        <rFont val="Arial"/>
        <family val="2"/>
      </rPr>
      <t>minacciata oppure resa più difficoltosa in misura particolarmente elevata per giorni</t>
    </r>
    <r>
      <rPr>
        <sz val="10"/>
        <rFont val="Arial"/>
        <family val="2"/>
      </rPr>
      <t>.</t>
    </r>
  </si>
  <si>
    <r>
      <rPr>
        <sz val="10"/>
        <rFont val="Arial"/>
        <family val="2"/>
      </rPr>
      <t xml:space="preserve">L’esecuzione conforme agli obiettivi di operazioni delle autorità di perseguimento penale, del SIC, dell’esercito o di altri organi di sicurezza della Confederazione è </t>
    </r>
    <r>
      <rPr>
        <b/>
        <sz val="10"/>
        <rFont val="Arial"/>
        <family val="2"/>
      </rPr>
      <t>minacciata</t>
    </r>
    <r>
      <rPr>
        <sz val="10"/>
        <rFont val="Arial"/>
        <family val="2"/>
      </rPr>
      <t>.</t>
    </r>
  </si>
  <si>
    <r>
      <rPr>
        <sz val="10"/>
        <rFont val="Arial"/>
        <family val="2"/>
      </rPr>
      <t xml:space="preserve">L’esecuzione di impieghi delle autorità di perseguimento penale, del Servizio delle attività informative della Confederazione (SIC), dell’esercito o di altri organi di sicurezza della Confederazione è resa </t>
    </r>
    <r>
      <rPr>
        <b/>
        <sz val="10"/>
        <rFont val="Arial"/>
        <family val="2"/>
      </rPr>
      <t>più difficoltosa</t>
    </r>
    <r>
      <rPr>
        <sz val="10"/>
        <rFont val="Arial"/>
        <family val="2"/>
      </rPr>
      <t>.</t>
    </r>
  </si>
  <si>
    <r>
      <rPr>
        <b/>
        <sz val="10"/>
        <rFont val="Arial"/>
        <family val="2"/>
      </rPr>
      <t>Le fonti strategiche</t>
    </r>
    <r>
      <rPr>
        <sz val="10"/>
        <rFont val="Arial"/>
        <family val="2"/>
      </rPr>
      <t xml:space="preserve">, l’identità di persone particolarmente esposte oppure i mezzi e i metodi </t>
    </r>
    <r>
      <rPr>
        <b/>
        <sz val="10"/>
        <rFont val="Arial"/>
        <family val="2"/>
      </rPr>
      <t>strategici</t>
    </r>
    <r>
      <rPr>
        <sz val="10"/>
        <rFont val="Arial"/>
        <family val="2"/>
      </rPr>
      <t xml:space="preserve"> dei servizi informazioni e delle autorità di perseguimento penale della Confederazione sono resi noti.</t>
    </r>
  </si>
  <si>
    <r>
      <rPr>
        <sz val="10"/>
        <rFont val="Arial"/>
        <family val="2"/>
      </rPr>
      <t xml:space="preserve">I </t>
    </r>
    <r>
      <rPr>
        <b/>
        <sz val="10"/>
        <rFont val="Arial"/>
        <family val="2"/>
      </rPr>
      <t>mezzi e i metodi operativi</t>
    </r>
    <r>
      <rPr>
        <sz val="10"/>
        <rFont val="Arial"/>
        <family val="2"/>
      </rPr>
      <t xml:space="preserve"> dei servizi informazioni e delle autorità di perseguimento penale della Confederazione nonché l’identità delle fonti e delle persone esposte sono resi noti.</t>
    </r>
  </si>
  <si>
    <r>
      <rPr>
        <sz val="10"/>
        <rFont val="Arial"/>
        <family val="2"/>
      </rPr>
      <t xml:space="preserve">La sicurezza della popolazione </t>
    </r>
    <r>
      <rPr>
        <b/>
        <sz val="10"/>
        <rFont val="Arial"/>
        <family val="2"/>
      </rPr>
      <t>è esposta a una minaccia particolarmente grave per settimane oppure un numero elevato di persone muore</t>
    </r>
    <r>
      <rPr>
        <sz val="10"/>
        <rFont val="Arial"/>
        <family val="2"/>
      </rPr>
      <t>.</t>
    </r>
  </si>
  <si>
    <r>
      <rPr>
        <sz val="10"/>
        <rFont val="Arial"/>
        <family val="2"/>
      </rPr>
      <t xml:space="preserve">La sicurezza della popolazione </t>
    </r>
    <r>
      <rPr>
        <b/>
        <sz val="10"/>
        <rFont val="Arial"/>
        <family val="2"/>
      </rPr>
      <t>è minacciata per più giorni oppure singole persone o gruppi di persone muoiono</t>
    </r>
    <r>
      <rPr>
        <sz val="10"/>
        <rFont val="Arial"/>
        <family val="2"/>
      </rPr>
      <t>.</t>
    </r>
  </si>
  <si>
    <r>
      <rPr>
        <b/>
        <sz val="10"/>
        <rFont val="Arial"/>
        <family val="2"/>
      </rPr>
      <t>Singole persone vengono ferite fisicamente</t>
    </r>
    <r>
      <rPr>
        <sz val="10"/>
        <rFont val="Arial"/>
        <family val="2"/>
      </rPr>
      <t>.</t>
    </r>
  </si>
  <si>
    <r>
      <rPr>
        <sz val="10"/>
        <rFont val="Arial"/>
        <family val="2"/>
      </rPr>
      <t xml:space="preserve">La sicurezza nucleare o la sicurezza di impianti nucleari o di materiale nucleare </t>
    </r>
    <r>
      <rPr>
        <b/>
        <sz val="10"/>
        <rFont val="Arial"/>
        <family val="2"/>
      </rPr>
      <t>è minacciata in misura particolarmente elevata</t>
    </r>
    <r>
      <rPr>
        <sz val="10"/>
        <rFont val="Arial"/>
        <family val="2"/>
      </rPr>
      <t>.</t>
    </r>
  </si>
  <si>
    <r>
      <rPr>
        <sz val="10"/>
        <rFont val="Arial"/>
        <family val="2"/>
      </rPr>
      <t xml:space="preserve">La sicurezza nucleare o la sicurezza di impianti nucleari o di materiale nucleare è </t>
    </r>
    <r>
      <rPr>
        <b/>
        <sz val="10"/>
        <rFont val="Arial"/>
        <family val="2"/>
      </rPr>
      <t>minacciata</t>
    </r>
    <r>
      <rPr>
        <sz val="10"/>
        <rFont val="Arial"/>
        <family val="2"/>
      </rPr>
      <t>.</t>
    </r>
  </si>
  <si>
    <r>
      <rPr>
        <sz val="10"/>
        <rFont val="Arial"/>
        <family val="2"/>
      </rPr>
      <t xml:space="preserve">La sicurezza nucleare o la sicurezza di impianti nucleari o di materiale nucleare è </t>
    </r>
    <r>
      <rPr>
        <b/>
        <sz val="10"/>
        <rFont val="Arial"/>
        <family val="2"/>
      </rPr>
      <t>minacciata indirettamente</t>
    </r>
    <r>
      <rPr>
        <sz val="10"/>
        <rFont val="Arial"/>
        <family val="2"/>
      </rPr>
      <t>.</t>
    </r>
  </si>
  <si>
    <r>
      <rPr>
        <sz val="10"/>
        <rFont val="Arial"/>
        <family val="2"/>
      </rPr>
      <t xml:space="preserve">L’approvvigionamento economico del Paese o l’esercizio delle infrastrutture critiche </t>
    </r>
    <r>
      <rPr>
        <b/>
        <sz val="10"/>
        <rFont val="Arial"/>
        <family val="2"/>
      </rPr>
      <t>non funzionano per giorni</t>
    </r>
    <r>
      <rPr>
        <sz val="10"/>
        <rFont val="Arial"/>
        <family val="2"/>
      </rPr>
      <t>.</t>
    </r>
  </si>
  <si>
    <r>
      <rPr>
        <sz val="10"/>
        <rFont val="Arial"/>
        <family val="2"/>
      </rPr>
      <t xml:space="preserve">L’approvvigionamento economico del Paese o l’esercizio delle infrastrutture critiche sono resi </t>
    </r>
    <r>
      <rPr>
        <b/>
        <sz val="10"/>
        <rFont val="Arial"/>
        <family val="2"/>
      </rPr>
      <t>più difficoltosi</t>
    </r>
    <r>
      <rPr>
        <sz val="10"/>
        <rFont val="Arial"/>
        <family val="2"/>
      </rPr>
      <t>.</t>
    </r>
  </si>
  <si>
    <r>
      <rPr>
        <sz val="10"/>
        <rFont val="Arial"/>
        <family val="2"/>
      </rPr>
      <t xml:space="preserve">La Svizzera soffre </t>
    </r>
    <r>
      <rPr>
        <b/>
        <sz val="10"/>
        <rFont val="Arial"/>
        <family val="2"/>
      </rPr>
      <t>per settimane di conseguenze particolarmente gravi a livello di politica estera o a livello economico</t>
    </r>
    <r>
      <rPr>
        <sz val="10"/>
        <rFont val="Arial"/>
        <family val="2"/>
      </rPr>
      <t xml:space="preserve"> come misure d’embargo o sanzioni.</t>
    </r>
  </si>
  <si>
    <r>
      <rPr>
        <sz val="10"/>
        <rFont val="Arial"/>
        <family val="2"/>
      </rPr>
      <t xml:space="preserve">La Svizzera subisce </t>
    </r>
    <r>
      <rPr>
        <b/>
        <sz val="10"/>
        <rFont val="Arial"/>
        <family val="2"/>
      </rPr>
      <t>svantaggi considerevoli</t>
    </r>
    <r>
      <rPr>
        <sz val="10"/>
        <rFont val="Arial"/>
        <family val="2"/>
      </rPr>
      <t xml:space="preserve"> a livello economico o di politica estera o le relazioni diplomatiche con uno Stato o un’organizzazione internazionale vengono </t>
    </r>
    <r>
      <rPr>
        <b/>
        <sz val="10"/>
        <rFont val="Arial"/>
        <family val="2"/>
      </rPr>
      <t>interrotte</t>
    </r>
    <r>
      <rPr>
        <sz val="10"/>
        <rFont val="Arial"/>
        <family val="2"/>
      </rPr>
      <t>.</t>
    </r>
  </si>
  <si>
    <r>
      <rPr>
        <sz val="10"/>
        <rFont val="Arial"/>
        <family val="2"/>
      </rPr>
      <t xml:space="preserve">La Svizzera subisce </t>
    </r>
    <r>
      <rPr>
        <b/>
        <sz val="10"/>
        <rFont val="Arial"/>
        <family val="2"/>
      </rPr>
      <t>svantaggi</t>
    </r>
    <r>
      <rPr>
        <sz val="10"/>
        <rFont val="Arial"/>
        <family val="2"/>
      </rPr>
      <t xml:space="preserve"> a livello economico o di politica estera.</t>
    </r>
  </si>
  <si>
    <r>
      <rPr>
        <sz val="10"/>
        <rFont val="Arial"/>
        <family val="2"/>
      </rPr>
      <t xml:space="preserve">La posizione negoziale della Svizzera </t>
    </r>
    <r>
      <rPr>
        <b/>
        <sz val="10"/>
        <rFont val="Arial"/>
        <family val="2"/>
      </rPr>
      <t>in affari strategici di politica estera è indebolita per anni</t>
    </r>
    <r>
      <rPr>
        <sz val="10"/>
        <rFont val="Arial"/>
        <family val="2"/>
      </rPr>
      <t>.</t>
    </r>
  </si>
  <si>
    <r>
      <rPr>
        <sz val="10"/>
        <rFont val="Arial"/>
        <family val="2"/>
      </rPr>
      <t xml:space="preserve">La posizione negoziale della Svizzera in </t>
    </r>
    <r>
      <rPr>
        <b/>
        <sz val="10"/>
        <rFont val="Arial"/>
        <family val="2"/>
      </rPr>
      <t>importanti affari di politica estera è temporaneamente indebolita in modo considerevole</t>
    </r>
    <r>
      <rPr>
        <sz val="10"/>
        <rFont val="Arial"/>
        <family val="2"/>
      </rPr>
      <t>.</t>
    </r>
  </si>
  <si>
    <r>
      <rPr>
        <sz val="10"/>
        <rFont val="Arial"/>
        <family val="2"/>
      </rPr>
      <t xml:space="preserve">Le relazioni tra </t>
    </r>
    <r>
      <rPr>
        <b/>
        <sz val="10"/>
        <rFont val="Arial"/>
        <family val="2"/>
      </rPr>
      <t>la Confederazione e i Cantoni o tra i Cantoni sono intralciate</t>
    </r>
    <r>
      <rPr>
        <sz val="10"/>
        <rFont val="Arial"/>
        <family val="2"/>
      </rPr>
      <t>.</t>
    </r>
  </si>
  <si>
    <r>
      <rPr>
        <sz val="10"/>
        <rFont val="Arial"/>
        <family val="2"/>
      </rPr>
      <t>Qual è l’entità dei danni da prevedere in caso di violazione della sicurezza delle informazioni?</t>
    </r>
  </si>
  <si>
    <r>
      <rPr>
        <sz val="11"/>
        <rFont val="Arial"/>
        <family val="2"/>
      </rPr>
      <t>&lt; 50 mio. CHF</t>
    </r>
  </si>
  <si>
    <r>
      <rPr>
        <sz val="10"/>
        <rFont val="Arial"/>
        <family val="2"/>
      </rPr>
      <t>Esistono requisiti di diritto speciale per i quali le conseguenze non riguardano direttamente l’Amministrazione federale e quindi non rientrano nelle categorie precedenti. Questi requisiti giustificano una necessità di protezione elevata?</t>
    </r>
  </si>
  <si>
    <r>
      <rPr>
        <sz val="10"/>
        <rFont val="Arial"/>
        <family val="2"/>
      </rPr>
      <t>Di quali requisiti di diritto speciale si tratta?</t>
    </r>
  </si>
  <si>
    <r>
      <rPr>
        <b/>
        <sz val="10"/>
        <rFont val="Arial"/>
        <family val="2"/>
      </rPr>
      <t>Classificazione determinata per l’intero oggetto da proteggere</t>
    </r>
    <r>
      <rPr>
        <b/>
        <sz val="10"/>
        <rFont val="Arial"/>
        <family val="2"/>
      </rPr>
      <t xml:space="preserve">
</t>
    </r>
    <r>
      <rPr>
        <sz val="10"/>
        <rFont val="Arial"/>
        <family val="2"/>
      </rPr>
      <t>(l’oggetto da proteggere può essere classificato a un livello superiore rispetto ai singoli gruppi di informazioni).</t>
    </r>
  </si>
  <si>
    <r>
      <rPr>
        <b/>
        <sz val="10"/>
        <rFont val="Arial"/>
        <family val="2"/>
      </rPr>
      <t>Livello di sicurezza determinato per l’intero oggetto da proteggere</t>
    </r>
  </si>
  <si>
    <r>
      <rPr>
        <b/>
        <sz val="10"/>
        <rFont val="Arial"/>
        <family val="2"/>
      </rPr>
      <t>Necessità di protezione determinata</t>
    </r>
  </si>
  <si>
    <r>
      <rPr>
        <b/>
        <sz val="10"/>
        <rFont val="Arial"/>
        <family val="2"/>
      </rPr>
      <t>Base giuridica</t>
    </r>
  </si>
  <si>
    <r>
      <rPr>
        <b/>
        <sz val="11"/>
        <rFont val="Arial"/>
        <family val="2"/>
      </rPr>
      <t>Requisiti e informazioni sull’oggetto da proteggere</t>
    </r>
  </si>
  <si>
    <r>
      <rPr>
        <b/>
        <sz val="11"/>
        <rFont val="Arial"/>
        <family val="2"/>
      </rPr>
      <t>Osservazioni</t>
    </r>
  </si>
  <si>
    <r>
      <rPr>
        <b/>
        <sz val="11"/>
        <rFont val="Arial"/>
        <family val="2"/>
      </rPr>
      <t>Requisiti relativi alla disponibilità</t>
    </r>
    <r>
      <rPr>
        <b/>
        <sz val="11"/>
        <rFont val="Arial"/>
        <family val="2"/>
      </rPr>
      <t xml:space="preserve">
</t>
    </r>
    <r>
      <rPr>
        <sz val="11"/>
        <rFont val="Arial"/>
        <family val="2"/>
      </rPr>
      <t>(queste categorie devono essere discusse con il fornitore di prestazioni; se non sono note, all’inizio possono essere lasciate vuote. Le indicazioni non hanno alcuna ripercussione sulla necessità di protezione)</t>
    </r>
    <r>
      <rPr>
        <b/>
        <sz val="11"/>
        <rFont val="Arial"/>
        <family val="2"/>
      </rPr>
      <t>.</t>
    </r>
  </si>
  <si>
    <r>
      <rPr>
        <b/>
        <sz val="11"/>
        <rFont val="Arial"/>
        <family val="2"/>
      </rPr>
      <t>Tempo di servizio -</t>
    </r>
    <r>
      <rPr>
        <b/>
        <sz val="11"/>
        <rFont val="Arial"/>
        <family val="2"/>
      </rPr>
      <t>&gt;</t>
    </r>
  </si>
  <si>
    <r>
      <rPr>
        <b/>
        <sz val="11"/>
        <rFont val="Arial"/>
        <family val="2"/>
      </rPr>
      <t>Manutenzione -</t>
    </r>
    <r>
      <rPr>
        <b/>
        <sz val="11"/>
        <rFont val="Arial"/>
        <family val="2"/>
      </rPr>
      <t>&gt;</t>
    </r>
  </si>
  <si>
    <r>
      <rPr>
        <b/>
        <sz val="11"/>
        <rFont val="Arial"/>
        <family val="2"/>
      </rPr>
      <t>Disponibilità -</t>
    </r>
    <r>
      <rPr>
        <b/>
        <sz val="11"/>
        <rFont val="Arial"/>
        <family val="2"/>
      </rPr>
      <t>&gt;</t>
    </r>
  </si>
  <si>
    <r>
      <rPr>
        <b/>
        <sz val="11"/>
        <rFont val="Arial"/>
        <family val="2"/>
      </rPr>
      <t xml:space="preserve">Rilevanza BCM per l’ufficio </t>
    </r>
    <r>
      <rPr>
        <sz val="11"/>
        <rFont val="Arial"/>
        <family val="2"/>
      </rPr>
      <t>(indipendentemente dal livello di sicurezza). L’oggetto da proteggere richiede un piano di continuità operativa</t>
    </r>
    <r>
      <rPr>
        <b/>
        <sz val="11"/>
        <rFont val="Arial"/>
        <family val="2"/>
      </rPr>
      <t>.</t>
    </r>
  </si>
  <si>
    <r>
      <rPr>
        <b/>
        <sz val="11"/>
        <rFont val="Arial"/>
        <family val="2"/>
      </rPr>
      <t>L’oggetto da proteggere deve essere sottoposto a una certificazione della sicurezza secondo l’articolo 23 OSIn?</t>
    </r>
    <r>
      <rPr>
        <b/>
        <sz val="11"/>
        <rFont val="Arial"/>
        <family val="2"/>
      </rPr>
      <t xml:space="preserve">
</t>
    </r>
    <r>
      <rPr>
        <sz val="11"/>
        <rFont val="Arial"/>
        <family val="2"/>
      </rPr>
      <t>(Si applica solo se questo passaggio è necessario per la cooperazione nazionale o internazionale)</t>
    </r>
    <r>
      <rPr>
        <b/>
        <sz val="11"/>
        <rFont val="Arial"/>
        <family val="2"/>
      </rPr>
      <t>.</t>
    </r>
  </si>
  <si>
    <r>
      <rPr>
        <b/>
        <sz val="11"/>
        <rFont val="Arial"/>
        <family val="2"/>
      </rPr>
      <t xml:space="preserve">Delle informazioni classificate «confidenziale» o «segreto» devono essere trasmesse ad aziende esterne? </t>
    </r>
    <r>
      <rPr>
        <b/>
        <sz val="11"/>
        <rFont val="Arial"/>
        <family val="2"/>
      </rPr>
      <t>Oppure delle aziende esterne devono essere coinvolte nello sviluppo, nella gestione, nell’esercizio, nella manutenzione o nella verifica dell’oggetto da proteggere?</t>
    </r>
    <r>
      <rPr>
        <b/>
        <sz val="11"/>
        <rFont val="Arial"/>
        <family val="2"/>
      </rPr>
      <t xml:space="preserve">
</t>
    </r>
    <r>
      <rPr>
        <sz val="11"/>
        <rFont val="Arial"/>
        <family val="2"/>
      </rPr>
      <t>(Questa informazione è importante per valutare se è necessario avviare una procedura di sicurezza relativa alle aziende)</t>
    </r>
    <r>
      <rPr>
        <b/>
        <sz val="11"/>
        <rFont val="Arial"/>
        <family val="2"/>
      </rPr>
      <t>.</t>
    </r>
  </si>
  <si>
    <r>
      <rPr>
        <b/>
        <sz val="11"/>
        <rFont val="Arial"/>
        <family val="2"/>
      </rPr>
      <t xml:space="preserve">Delle aziende esterne trattano dati personali in qualità di responsabili del trattamento? </t>
    </r>
    <r>
      <rPr>
        <sz val="11"/>
        <rFont val="Arial"/>
        <family val="2"/>
      </rPr>
      <t>(Nessuna comunicazione, solo affidamenti del trattamento a un responsabile).</t>
    </r>
  </si>
  <si>
    <r>
      <rPr>
        <b/>
        <sz val="11"/>
        <rFont val="Arial"/>
        <family val="2"/>
      </rPr>
      <t>I dati personali vengono resi accessibili a Cantoni, autorità estere, organizzazioni internazionali o persone private?</t>
    </r>
  </si>
  <si>
    <r>
      <rPr>
        <b/>
        <sz val="11"/>
        <rFont val="Arial"/>
        <family val="2"/>
      </rPr>
      <t>Risultato della categorizzazione</t>
    </r>
  </si>
  <si>
    <r>
      <rPr>
        <b/>
        <sz val="11"/>
        <rFont val="Arial"/>
        <family val="2"/>
      </rPr>
      <t>Necessità di protezione determinata secondo l’art. 7 cpv. 3 lett. a OSIn</t>
    </r>
  </si>
  <si>
    <r>
      <rPr>
        <b/>
        <sz val="11"/>
        <rFont val="Arial"/>
        <family val="2"/>
      </rPr>
      <t>Assegnazione ai livelli di sicurezza secondo l’art. 17 LSIn</t>
    </r>
  </si>
  <si>
    <r>
      <rPr>
        <b/>
        <sz val="11"/>
        <rFont val="Arial"/>
        <family val="2"/>
      </rPr>
      <t>Prossime fasi nella procedura di sicurezza</t>
    </r>
  </si>
  <si>
    <r>
      <rPr>
        <sz val="11"/>
        <rFont val="Arial"/>
        <family val="2"/>
      </rPr>
      <t>Attuazione protezione IT di base</t>
    </r>
  </si>
  <si>
    <r>
      <rPr>
        <i/>
        <sz val="11"/>
        <rFont val="Arial"/>
        <family val="2"/>
      </rPr>
      <t>Sì</t>
    </r>
  </si>
  <si>
    <r>
      <rPr>
        <sz val="11"/>
        <rFont val="Arial"/>
        <family val="2"/>
      </rPr>
      <t>Procedura in caso di necessità di protezione elevata (P042 / SPID)</t>
    </r>
  </si>
  <si>
    <r>
      <rPr>
        <sz val="11"/>
        <rFont val="Arial"/>
        <family val="2"/>
      </rPr>
      <t>Valutazione d’impatto sulla protezione dei dati necessaria (VIPD)</t>
    </r>
  </si>
  <si>
    <r>
      <rPr>
        <sz val="11"/>
        <rFont val="Arial"/>
        <family val="2"/>
      </rPr>
      <t>È necessario avviare una procedura di sicurezza relativa alle aziende?</t>
    </r>
  </si>
  <si>
    <r>
      <rPr>
        <sz val="11"/>
        <rFont val="Arial"/>
        <family val="2"/>
      </rPr>
      <t xml:space="preserve">Risultato della categorizzazione (in dettaglio) </t>
    </r>
  </si>
  <si>
    <r>
      <rPr>
        <sz val="11"/>
        <rFont val="Arial"/>
        <family val="2"/>
      </rPr>
      <t>Confidenzialità (LSIn/OSIn)</t>
    </r>
  </si>
  <si>
    <r>
      <rPr>
        <sz val="11"/>
        <rFont val="Arial"/>
        <family val="2"/>
      </rPr>
      <t>Disponibilità</t>
    </r>
  </si>
  <si>
    <r>
      <rPr>
        <sz val="11"/>
        <rFont val="Arial"/>
        <family val="2"/>
      </rPr>
      <t>Integrità</t>
    </r>
  </si>
  <si>
    <r>
      <rPr>
        <sz val="11"/>
        <rFont val="Arial"/>
        <family val="2"/>
      </rPr>
      <t>Verificabilità</t>
    </r>
  </si>
  <si>
    <r>
      <rPr>
        <sz val="11"/>
        <rFont val="Arial"/>
        <family val="2"/>
      </rPr>
      <t>Risultato verifica preliminare dei rischi (protezione dei dati)</t>
    </r>
  </si>
  <si>
    <r>
      <rPr>
        <sz val="11"/>
        <rFont val="Arial"/>
        <family val="2"/>
      </rPr>
      <t>Rilevanza BCM</t>
    </r>
  </si>
  <si>
    <r>
      <rPr>
        <b/>
        <sz val="11"/>
        <rFont val="Arial"/>
        <family val="2"/>
      </rPr>
      <t>Controllo delle modifiche</t>
    </r>
  </si>
  <si>
    <r>
      <rPr>
        <b/>
        <sz val="11"/>
        <rFont val="Arial"/>
        <family val="2"/>
      </rPr>
      <t>Versione</t>
    </r>
  </si>
  <si>
    <r>
      <rPr>
        <b/>
        <sz val="11"/>
        <rFont val="Arial"/>
        <family val="2"/>
      </rPr>
      <t>Data</t>
    </r>
  </si>
  <si>
    <r>
      <rPr>
        <b/>
        <sz val="11"/>
        <rFont val="Arial"/>
        <family val="2"/>
      </rPr>
      <t>Nome / osservazioni</t>
    </r>
  </si>
  <si>
    <r>
      <rPr>
        <b/>
        <sz val="14"/>
        <rFont val="Arial"/>
        <family val="2"/>
      </rPr>
      <t xml:space="preserve">Conferma e firma </t>
    </r>
    <r>
      <rPr>
        <b/>
        <sz val="14"/>
        <rFont val="Arial"/>
        <family val="2"/>
      </rPr>
      <t xml:space="preserve">
</t>
    </r>
    <r>
      <rPr>
        <sz val="12"/>
        <rFont val="Arial"/>
        <family val="2"/>
      </rPr>
      <t xml:space="preserve">I dipartimenti e gli uffici stabiliscono chi deve firmare e in quale forma. </t>
    </r>
  </si>
  <si>
    <r>
      <rPr>
        <b/>
        <sz val="11"/>
        <rFont val="Arial"/>
        <family val="2"/>
      </rPr>
      <t xml:space="preserve">Documento compilato da: </t>
    </r>
  </si>
  <si>
    <r>
      <rPr>
        <b/>
        <sz val="11"/>
        <rFont val="Arial"/>
        <family val="2"/>
      </rPr>
      <t>Verificato: ISIU</t>
    </r>
  </si>
  <si>
    <r>
      <rPr>
        <b/>
        <sz val="11"/>
        <rFont val="Arial"/>
        <family val="2"/>
      </rPr>
      <t xml:space="preserve">Verificato: </t>
    </r>
    <r>
      <rPr>
        <b/>
        <sz val="11"/>
        <rFont val="Arial"/>
        <family val="2"/>
      </rPr>
      <t>DSBO</t>
    </r>
    <r>
      <rPr>
        <sz val="11"/>
        <rFont val="Arial"/>
        <family val="2"/>
      </rPr>
      <t xml:space="preserve"> (se necessario)</t>
    </r>
  </si>
  <si>
    <r>
      <rPr>
        <b/>
        <sz val="11"/>
        <rFont val="Arial"/>
        <family val="2"/>
      </rPr>
      <t>Responsabile dei processi operativi</t>
    </r>
  </si>
  <si>
    <r>
      <rPr>
        <i/>
        <sz val="11"/>
        <rFont val="Arial"/>
        <family val="2"/>
      </rPr>
      <t xml:space="preserve">È possibile aggiungere altri campi se ciò è necessario per il dipartimento o l’ufficio. </t>
    </r>
  </si>
  <si>
    <r>
      <rPr>
        <b/>
        <sz val="11"/>
        <rFont val="Arial"/>
        <family val="2"/>
      </rPr>
      <t>Domanda</t>
    </r>
  </si>
  <si>
    <r>
      <rPr>
        <b/>
        <sz val="11"/>
        <rFont val="Arial"/>
        <family val="2"/>
      </rPr>
      <t>Risposta</t>
    </r>
  </si>
  <si>
    <r>
      <rPr>
        <b/>
        <sz val="11"/>
        <rFont val="Arial"/>
        <family val="2"/>
      </rPr>
      <t>Quali sono i cambiamenti in questa versione rispetto alla versione 5.1 beta?</t>
    </r>
  </si>
  <si>
    <r>
      <rPr>
        <sz val="11"/>
        <rFont val="Arial"/>
        <family val="2"/>
      </rPr>
      <t>Sono stati corretti alcuni piccoli errori di formattazione e ortografia e sono state apportate le seguenti modifiche in termini di contenuto.</t>
    </r>
    <r>
      <rPr>
        <sz val="11"/>
        <rFont val="Arial"/>
        <family val="2"/>
      </rPr>
      <t xml:space="preserve">
</t>
    </r>
    <r>
      <rPr>
        <sz val="11"/>
        <rFont val="Arial"/>
        <family val="2"/>
      </rPr>
      <t xml:space="preserve">- Sul foglio «5. Rilevamento requisiti» la domanda «Delle informazioni classificate devono essere trasmesse ad aziende esterne?» è stata cambiata in «Delle informazioni classificate </t>
    </r>
    <r>
      <rPr>
        <i/>
        <sz val="11"/>
        <rFont val="Arial"/>
        <family val="2"/>
      </rPr>
      <t xml:space="preserve">confidenziale o segreto </t>
    </r>
    <r>
      <rPr>
        <sz val="11"/>
        <rFont val="Arial"/>
        <family val="2"/>
      </rPr>
      <t>devono essere trasmesse ad aziende esterne?» per rappresentare più correttamente i requisiti per avviare un controllo di sicurezza relativo alle aziende.</t>
    </r>
    <r>
      <rPr>
        <sz val="11"/>
        <rFont val="Arial"/>
        <family val="2"/>
      </rPr>
      <t xml:space="preserve">
</t>
    </r>
    <r>
      <rPr>
        <sz val="11"/>
        <rFont val="Arial"/>
        <family val="2"/>
      </rPr>
      <t>- Sullo stesso foglio è stata aggiunta una colonna per le osservazioni.</t>
    </r>
    <r>
      <rPr>
        <sz val="11"/>
        <rFont val="Arial"/>
        <family val="2"/>
      </rPr>
      <t xml:space="preserve">
</t>
    </r>
    <r>
      <rPr>
        <sz val="11"/>
        <rFont val="Arial"/>
        <family val="2"/>
      </rPr>
      <t xml:space="preserve">
</t>
    </r>
    <r>
      <rPr>
        <sz val="11"/>
        <rFont val="Arial"/>
        <family val="2"/>
      </rPr>
      <t xml:space="preserve">- Nei fogli «4. Rilevamento necessità di protezione» e «6. Categorizzazione» per la confidenzialità viene ora fatta una distinzione tra classificazione e livello di sicurezza. Ciò è necessario perché è possibile che un oggetto da proteggere non classificato abbia comunque il livello di sicurezza «protezione elevata» o «protezione molto elevata». </t>
    </r>
    <r>
      <rPr>
        <sz val="11"/>
        <rFont val="Arial"/>
        <family val="2"/>
      </rPr>
      <t xml:space="preserve">
</t>
    </r>
    <r>
      <rPr>
        <sz val="11"/>
        <rFont val="Arial"/>
        <family val="2"/>
      </rPr>
      <t xml:space="preserve">- Nello stesso foglio per i «requisiti di diritto speciale» è stato aggiunto un campo di testo per precisare i requisiti. </t>
    </r>
    <r>
      <rPr>
        <sz val="11"/>
        <rFont val="Arial"/>
        <family val="2"/>
      </rPr>
      <t xml:space="preserve">
</t>
    </r>
  </si>
  <si>
    <r>
      <rPr>
        <b/>
        <sz val="11"/>
        <rFont val="Arial"/>
        <family val="2"/>
      </rPr>
      <t>Un’«informazione» è un oggetto da proteggere?</t>
    </r>
  </si>
  <si>
    <r>
      <rPr>
        <sz val="11"/>
        <rFont val="Arial"/>
        <family val="2"/>
      </rPr>
      <t>(Nella procedura di sicurezza) un oggetto da proteggere non può essere solo una singola informazione, poiché non è possibile ricavarne alcuna necessità di protezione e non è utile creare un’analisi della necessità di protezione separata per ogni tipo di documento.</t>
    </r>
    <r>
      <rPr>
        <sz val="11"/>
        <rFont val="Arial"/>
        <family val="2"/>
      </rPr>
      <t xml:space="preserve">
</t>
    </r>
    <r>
      <rPr>
        <sz val="11"/>
        <rFont val="Arial"/>
        <family val="2"/>
      </rPr>
      <t xml:space="preserve">
</t>
    </r>
    <r>
      <rPr>
        <sz val="11"/>
        <rFont val="Arial"/>
        <family val="2"/>
      </rPr>
      <t>Un gruppo di informazioni può essere un oggetto da proteggere, ma non ha alcun livello di sicurezza, solo una necessità di protezione, e non è direttamente rilevante per i processi successivi (protezione IT di base, P042). Un’aggregazione con i mezzi informatici utilizzati è quindi la scelta più adatta.</t>
    </r>
  </si>
  <si>
    <r>
      <rPr>
        <b/>
        <sz val="11"/>
        <rFont val="Arial"/>
        <family val="2"/>
      </rPr>
      <t>Qual è la differenza tra necessità di protezione e livello di sicurezza?</t>
    </r>
  </si>
  <si>
    <r>
      <rPr>
        <sz val="11"/>
        <rFont val="Arial"/>
        <family val="2"/>
      </rPr>
      <t xml:space="preserve">Solo i mezzi informatici hanno un livello di sicurezza, gli oggetti da proteggere costituiti solo da informazioni non hanno alcun livello di sicurezza. </t>
    </r>
    <r>
      <rPr>
        <sz val="11"/>
        <rFont val="Arial"/>
        <family val="2"/>
      </rPr>
      <t xml:space="preserve">
</t>
    </r>
    <r>
      <rPr>
        <sz val="11"/>
        <rFont val="Arial"/>
        <family val="2"/>
      </rPr>
      <t xml:space="preserve">
</t>
    </r>
    <r>
      <rPr>
        <sz val="11"/>
        <rFont val="Arial"/>
        <family val="2"/>
      </rPr>
      <t>Per l’assegnazione ai livelli di sicurezza ci sono dei criteri fissi (art. 28 OSIn). Siccome anche gli oggetti da proteggere devono soddisfare requisiti più elevati a causa di altri criteri (protezione dei dati o requisiti previsti da leggi speciali), si continua a usare anche il termine «necessità di protezione».</t>
    </r>
    <r>
      <rPr>
        <sz val="11"/>
        <rFont val="Arial"/>
        <family val="2"/>
      </rPr>
      <t xml:space="preserve">
</t>
    </r>
  </si>
  <si>
    <r>
      <rPr>
        <b/>
        <sz val="11"/>
        <rFont val="Arial"/>
        <family val="2"/>
      </rPr>
      <t>Come sono collegate la procedura di sicurezza IT e la gestione dei rischi IT?</t>
    </r>
  </si>
  <si>
    <r>
      <rPr>
        <sz val="11"/>
        <rFont val="Arial"/>
        <family val="2"/>
      </rPr>
      <t>L’analisi della necessità di protezione valuta se esiste un rischio che deve essere gestito.</t>
    </r>
    <r>
      <rPr>
        <sz val="11"/>
        <rFont val="Arial"/>
        <family val="2"/>
      </rPr>
      <t xml:space="preserve">
</t>
    </r>
    <r>
      <rPr>
        <sz val="11"/>
        <rFont val="Arial"/>
        <family val="2"/>
      </rPr>
      <t xml:space="preserve">
</t>
    </r>
    <r>
      <rPr>
        <sz val="11"/>
        <rFont val="Arial"/>
        <family val="2"/>
      </rPr>
      <t>In caso di necessità di protezione elevata, nel contesto dell’oggetto da proteggere è necessario riconoscere quali rischi esistono e come possono essere gestiti. Il riconoscimento e la gestione dei rischi sono un lavoro analitico e creativo.</t>
    </r>
    <r>
      <rPr>
        <sz val="11"/>
        <rFont val="Arial"/>
        <family val="2"/>
      </rPr>
      <t xml:space="preserve">
</t>
    </r>
    <r>
      <rPr>
        <sz val="11"/>
        <rFont val="Arial"/>
        <family val="2"/>
      </rPr>
      <t xml:space="preserve">
</t>
    </r>
    <r>
      <rPr>
        <sz val="11"/>
        <rFont val="Arial"/>
        <family val="2"/>
      </rPr>
      <t>I rischi che si applicano a tutti i mezzi informatici vengono gestiti con la protezione IT di base e non devono quindi essere identificati o documentati.</t>
    </r>
    <r>
      <rPr>
        <sz val="11"/>
        <rFont val="Arial"/>
        <family val="2"/>
      </rPr>
      <t xml:space="preserve">
</t>
    </r>
  </si>
  <si>
    <r>
      <rPr>
        <b/>
        <sz val="11"/>
        <rFont val="Arial"/>
        <family val="2"/>
      </rPr>
      <t>L’analisi della necessità di protezione è importante solo nella gestione di progetti?</t>
    </r>
  </si>
  <si>
    <r>
      <rPr>
        <sz val="11"/>
        <rFont val="Arial"/>
        <family val="2"/>
      </rPr>
      <t>Un’analisi della necessità di protezione è un artefatto nei progetti, ma anche una parte della documentazione di ogni oggetto da proteggere. Le procedure di sicurezza (e quindi l’analisi della necessità di protezione come parte di esse) vengono eseguite sia nell’ambito dei progetti sia al di fuori di essi.</t>
    </r>
    <r>
      <rPr>
        <sz val="11"/>
        <rFont val="Arial"/>
        <family val="2"/>
      </rPr>
      <t xml:space="preserve">
</t>
    </r>
    <r>
      <rPr>
        <sz val="11"/>
        <rFont val="Arial"/>
        <family val="2"/>
      </rPr>
      <t xml:space="preserve">
</t>
    </r>
    <r>
      <rPr>
        <sz val="11"/>
        <rFont val="Arial"/>
        <family val="2"/>
      </rPr>
      <t>Un progetto può contenere diversi oggetti da proteggere, ciò significa che non esiste necessariamente solo un’analisi dell’oggetto da proteggere o della necessità di protezione per i progetti.</t>
    </r>
    <r>
      <rPr>
        <sz val="11"/>
        <rFont val="Arial"/>
        <family val="2"/>
      </rPr>
      <t xml:space="preserve">
</t>
    </r>
    <r>
      <rPr>
        <sz val="11"/>
        <rFont val="Arial"/>
        <family val="2"/>
      </rPr>
      <t xml:space="preserve">
</t>
    </r>
    <r>
      <rPr>
        <sz val="11"/>
        <rFont val="Arial"/>
        <family val="2"/>
      </rPr>
      <t>L’analisi della necessità di protezione deve essere completata già nella prima versione dei progetti. Tuttavia successivamente deve essere portata avanti per la documentazione.</t>
    </r>
    <r>
      <rPr>
        <i/>
        <sz val="11"/>
        <rFont val="Arial"/>
        <family val="2"/>
      </rPr>
      <t xml:space="preserve"> </t>
    </r>
    <r>
      <rPr>
        <i/>
        <sz val="11"/>
        <rFont val="Arial"/>
        <family val="2"/>
      </rPr>
      <t>Si tratta di un documento «vivo», che deve essere aggiornato come parte della documentazione.</t>
    </r>
    <r>
      <rPr>
        <sz val="11"/>
        <rFont val="Arial"/>
        <family val="2"/>
      </rPr>
      <t xml:space="preserve">
</t>
    </r>
  </si>
  <si>
    <r>
      <rPr>
        <b/>
        <sz val="11"/>
        <rFont val="Arial"/>
        <family val="2"/>
      </rPr>
      <t>Perché le somme per la categorizzazione dell’entità del danno sono così elevate?</t>
    </r>
  </si>
  <si>
    <r>
      <rPr>
        <sz val="11"/>
        <rFont val="Arial"/>
        <family val="2"/>
      </rPr>
      <t>Gli importi dei danni (</t>
    </r>
    <r>
      <rPr>
        <sz val="11"/>
        <rFont val="Arial"/>
        <family val="2"/>
      </rPr>
      <t xml:space="preserve">&lt; 50 milioni CHF, 50 – 500 milioni CHF, </t>
    </r>
    <r>
      <rPr>
        <sz val="11"/>
        <rFont val="Arial"/>
        <family val="2"/>
      </rPr>
      <t xml:space="preserve">&gt; 50 milioni CHF) provengono dai criteri della Gestione dei rischi Confederazione. Sono molto elevati e rappresentano un criterio rilevante per una necessità di protezione elevata solo per un numero limitato di oggetti da proteggere. </t>
    </r>
    <r>
      <rPr>
        <sz val="11"/>
        <rFont val="Arial"/>
        <family val="2"/>
      </rPr>
      <t xml:space="preserve">
</t>
    </r>
  </si>
  <si>
    <r>
      <rPr>
        <b/>
        <sz val="11"/>
        <rFont val="Arial"/>
        <family val="2"/>
      </rPr>
      <t>Chi deve controllare, approvare e firmare l’analisi della necessità di protezione?</t>
    </r>
  </si>
  <si>
    <r>
      <rPr>
        <sz val="11"/>
        <rFont val="Arial"/>
        <family val="2"/>
      </rPr>
      <t>Attualmente non esiste alcuna disposizione diretta a riguardo, solo i requisiti definiti dai compiti secondo gli art. 36 – 40 OSIn. L’analisi della necessità di protezione dovrebbe quindi essere controllata dall’ISIU.</t>
    </r>
    <r>
      <rPr>
        <sz val="11"/>
        <rFont val="Arial"/>
        <family val="2"/>
      </rPr>
      <t xml:space="preserve">
</t>
    </r>
    <r>
      <rPr>
        <sz val="11"/>
        <rFont val="Arial"/>
        <family val="2"/>
      </rPr>
      <t xml:space="preserve">
</t>
    </r>
    <r>
      <rPr>
        <sz val="11"/>
        <rFont val="Arial"/>
        <family val="2"/>
      </rPr>
      <t>Nell’ambito di progetti e processi operativi è opportuno che l’analisi della necessità di protezione venga approvata dai committenti e dai responsabili dei processi operativi.</t>
    </r>
    <r>
      <rPr>
        <sz val="11"/>
        <rFont val="Arial"/>
        <family val="2"/>
      </rPr>
      <t xml:space="preserve">
</t>
    </r>
    <r>
      <rPr>
        <sz val="11"/>
        <rFont val="Arial"/>
        <family val="2"/>
      </rPr>
      <t xml:space="preserve">
</t>
    </r>
    <r>
      <rPr>
        <sz val="11"/>
        <rFont val="Arial"/>
        <family val="2"/>
      </rPr>
      <t xml:space="preserve">I dipartimenti e gli uffici stabiliscono chi deve firmare e in quale forma. </t>
    </r>
  </si>
  <si>
    <r>
      <rPr>
        <b/>
        <sz val="11"/>
        <rFont val="Arial"/>
        <family val="2"/>
      </rPr>
      <t>La protezione dei dati fa parte della procedura di sicurezza?</t>
    </r>
  </si>
  <si>
    <r>
      <rPr>
        <sz val="11"/>
        <rFont val="Arial"/>
        <family val="2"/>
      </rPr>
      <t>La procedura di sicurezza deve essere coordinata con la protezione dei dati non appena vengono trattati dati personali. Per valutare se sono necessarie misure aggiuntive viene utilizzata la verifica preliminare dei rischi VIPD (https://www.bj.admin.ch/bj/it/home/staat/datenschutz/info-bundesbehoerden.html).</t>
    </r>
    <r>
      <rPr>
        <sz val="11"/>
        <rFont val="Arial"/>
        <family val="2"/>
      </rPr>
      <t xml:space="preserve">
</t>
    </r>
    <r>
      <rPr>
        <sz val="11"/>
        <rFont val="Arial"/>
        <family val="2"/>
      </rPr>
      <t xml:space="preserve">
</t>
    </r>
    <r>
      <rPr>
        <sz val="11"/>
        <rFont val="Arial"/>
        <family val="2"/>
      </rPr>
      <t>Non è ancora stato deciso se e in quale forma in futuro l’analisi della necessità di protezione e la verifica preliminare dei rischi saranno unite in un solo ausilio. C’è il rischio che tale unione renda l’ausilio troppo complicato. Si raccomanda quindi di archiviare entrambi i documenti insieme.</t>
    </r>
    <r>
      <rPr>
        <sz val="11"/>
        <rFont val="Arial"/>
        <family val="2"/>
      </rPr>
      <t xml:space="preserve">
</t>
    </r>
  </si>
  <si>
    <r>
      <rPr>
        <b/>
        <sz val="11"/>
        <rFont val="Arial"/>
        <family val="2"/>
      </rPr>
      <t>E per quanto riguarda la sicurezza degli edifici, degli oggetti ecc.?</t>
    </r>
  </si>
  <si>
    <r>
      <rPr>
        <sz val="11"/>
        <rFont val="Arial"/>
        <family val="2"/>
      </rPr>
      <t xml:space="preserve">I requisiti per la sicurezza degli edifici, degli oggetti ecc. possono basarsi sul risultato dell’analisi della necessità di protezione. La SEPOS, i dipartimenti e gli uffici possono stabilire processi e requisiti a riguardo. </t>
    </r>
    <r>
      <rPr>
        <sz val="11"/>
        <rFont val="Arial"/>
        <family val="2"/>
      </rPr>
      <t xml:space="preserve">
</t>
    </r>
    <r>
      <rPr>
        <sz val="11"/>
        <rFont val="Arial"/>
        <family val="2"/>
      </rPr>
      <t xml:space="preserve">
</t>
    </r>
    <r>
      <rPr>
        <sz val="11"/>
        <rFont val="Arial"/>
        <family val="2"/>
      </rPr>
      <t>Nel caso di informazioni classificate ci saranno delle direttive concernenti il trattamento, che definiscono dove queste informazioni possono (e dove non possono) essere trattate.</t>
    </r>
    <r>
      <rPr>
        <sz val="11"/>
        <rFont val="Arial"/>
        <family val="2"/>
      </rPr>
      <t xml:space="preserve">
</t>
    </r>
  </si>
  <si>
    <t>Non classificato</t>
  </si>
  <si>
    <t>Configurazione tecnica (incl. l’ambiente di sviluppo e gli eventuali servizi di piattaforma utilizzati) con schizzi dell’architettura il più precisi possibile, in particolare anche per quanto riguarda la situazione della rete.</t>
  </si>
  <si>
    <t>Non corrisponde</t>
  </si>
  <si>
    <t>&lt; 50 mio. 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</si>
</sst>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0"/>
      <name val="Arial"/>
    </font>
    <font>
      <sz val="8"/>
      <name val="Arial"/>
      <family val="2"/>
    </font>
    <font>
      <b/>
      <sz val="10"/>
      <name val="Arial"/>
      <family val="2"/>
    </font>
    <font>
      <sz val="11"/>
      <name val="Arial"/>
      <family val="2"/>
    </font>
    <font>
      <b/>
      <sz val="11"/>
      <name val="Arial"/>
      <family val="2"/>
    </font>
    <font>
      <i/>
      <sz val="11"/>
      <name val="Arial"/>
      <family val="2"/>
    </font>
    <font>
      <sz val="10"/>
      <name val="Arial"/>
      <family val="2"/>
    </font>
    <font>
      <b/>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sz val="11"/>
      <color rgb="FF006100"/>
      <name val="Arial"/>
      <family val="2"/>
    </font>
    <font>
      <sz val="10"/>
      <color rgb="FF0000FF"/>
      <name val="Arial"/>
      <family val="2"/>
    </font>
    <font>
      <sz val="9"/>
      <color indexed="81"/>
      <name val="Segoe UI"/>
      <family val="2"/>
    </font>
    <font>
      <b/>
      <sz val="9"/>
      <color indexed="81"/>
      <name val="Segoe UI"/>
      <family val="2"/>
    </font>
    <font>
      <b/>
      <i/>
      <sz val="11"/>
      <name val="Arial"/>
      <family val="2"/>
    </font>
    <font>
      <i/>
      <sz val="10"/>
      <name val="Arial"/>
      <family val="2"/>
    </font>
    <font>
      <sz val="10"/>
      <color theme="0" tint="-0.14999847407452621"/>
      <name val="Arial"/>
      <family val="2"/>
    </font>
    <font>
      <sz val="10"/>
      <color rgb="FF9C0006"/>
      <name val="Arial"/>
      <family val="2"/>
    </font>
    <font>
      <sz val="9"/>
      <name val="Arial"/>
      <family val="2"/>
    </font>
    <font>
      <sz val="10"/>
      <color rgb="FFFF0000"/>
      <name val="Arial"/>
      <family val="2"/>
    </font>
    <font>
      <sz val="12"/>
      <name val="Arial"/>
      <family val="2"/>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7CE"/>
      </patternFill>
    </fill>
    <fill>
      <patternFill patternType="solid">
        <fgColor rgb="FFC6EFCE"/>
      </patternFill>
    </fill>
    <fill>
      <patternFill patternType="solid">
        <fgColor rgb="FFD9D9D9"/>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7CE"/>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s>
  <cellStyleXfs count="5">
    <xf numFmtId="0" fontId="0" fillId="0" borderId="0"/>
    <xf numFmtId="0" fontId="6" fillId="0" borderId="0"/>
    <xf numFmtId="0" fontId="10" fillId="0" borderId="0"/>
    <xf numFmtId="0" fontId="11" fillId="5" borderId="0" applyNumberFormat="0" applyBorder="0" applyAlignment="0" applyProtection="0"/>
    <xf numFmtId="0" fontId="12" fillId="6" borderId="0" applyNumberFormat="0" applyBorder="0" applyAlignment="0" applyProtection="0"/>
  </cellStyleXfs>
  <cellXfs count="184">
    <xf numFmtId="0" fontId="0" fillId="0" borderId="0" xfId="0"/>
    <xf numFmtId="49" fontId="7" fillId="0" borderId="0" xfId="0" applyNumberFormat="1" applyFont="1" applyAlignment="1">
      <alignment horizontal="right" vertical="center"/>
    </xf>
    <xf numFmtId="0" fontId="2" fillId="0" borderId="0" xfId="0" applyFont="1"/>
    <xf numFmtId="0" fontId="6" fillId="0" borderId="0" xfId="0" applyFont="1"/>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8" fillId="0" borderId="0" xfId="0" applyFont="1" applyAlignment="1">
      <alignment horizontal="right" vertical="center"/>
    </xf>
    <xf numFmtId="0" fontId="0" fillId="0" borderId="1" xfId="0" applyBorder="1"/>
    <xf numFmtId="0" fontId="11" fillId="5" borderId="1" xfId="3" applyBorder="1" applyAlignment="1" applyProtection="1">
      <alignment horizontal="center" vertical="top" wrapText="1"/>
    </xf>
    <xf numFmtId="0" fontId="0" fillId="0" borderId="0" xfId="0" applyAlignment="1">
      <alignment horizont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2" fillId="7"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2" fillId="7" borderId="10" xfId="0" applyFont="1" applyFill="1" applyBorder="1" applyAlignment="1">
      <alignment wrapText="1"/>
    </xf>
    <xf numFmtId="0" fontId="6" fillId="10" borderId="1" xfId="0" applyFont="1" applyFill="1" applyBorder="1" applyAlignment="1">
      <alignment horizontal="left" vertical="top"/>
    </xf>
    <xf numFmtId="0" fontId="3" fillId="0" borderId="0" xfId="0" applyFont="1" applyAlignment="1">
      <alignment horizontal="left" vertical="top" wrapText="1"/>
    </xf>
    <xf numFmtId="0" fontId="0" fillId="0" borderId="0" xfId="0" applyAlignment="1">
      <alignment horizontal="left" vertical="top" wrapText="1"/>
    </xf>
    <xf numFmtId="0" fontId="18" fillId="0" borderId="0" xfId="0" applyFont="1" applyAlignment="1">
      <alignment vertical="center"/>
    </xf>
    <xf numFmtId="0" fontId="3" fillId="3" borderId="8" xfId="0" applyFont="1" applyFill="1" applyBorder="1" applyAlignment="1">
      <alignment vertical="top" wrapText="1"/>
    </xf>
    <xf numFmtId="0" fontId="3" fillId="3" borderId="13" xfId="0" applyFont="1" applyFill="1" applyBorder="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top"/>
    </xf>
    <xf numFmtId="0" fontId="6" fillId="10" borderId="0" xfId="0" applyFont="1" applyFill="1" applyAlignment="1">
      <alignment horizontal="left" vertical="top" wrapText="1"/>
    </xf>
    <xf numFmtId="0" fontId="18" fillId="0" borderId="0" xfId="0" applyFont="1"/>
    <xf numFmtId="0" fontId="4" fillId="0" borderId="0" xfId="0" applyFont="1" applyAlignment="1">
      <alignment horizontal="left" vertical="center"/>
    </xf>
    <xf numFmtId="0" fontId="2" fillId="0" borderId="0" xfId="0" applyFont="1" applyAlignment="1">
      <alignment horizontal="left" vertical="center"/>
    </xf>
    <xf numFmtId="0" fontId="2" fillId="7" borderId="10" xfId="0" applyFont="1" applyFill="1" applyBorder="1" applyAlignment="1">
      <alignment horizontal="center"/>
    </xf>
    <xf numFmtId="0" fontId="0" fillId="7" borderId="15" xfId="0"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0" fontId="0" fillId="0" borderId="0" xfId="0" applyAlignment="1">
      <alignment vertical="center" wrapText="1"/>
    </xf>
    <xf numFmtId="0" fontId="6" fillId="4" borderId="2" xfId="0" applyFont="1" applyFill="1" applyBorder="1" applyAlignment="1">
      <alignment wrapText="1"/>
    </xf>
    <xf numFmtId="0" fontId="4" fillId="0" borderId="17" xfId="0" applyFont="1" applyBorder="1" applyAlignment="1">
      <alignment vertical="center"/>
    </xf>
    <xf numFmtId="0" fontId="4" fillId="0" borderId="14" xfId="0" applyFont="1" applyBorder="1" applyAlignment="1">
      <alignment vertical="center"/>
    </xf>
    <xf numFmtId="0" fontId="2" fillId="7" borderId="16" xfId="0" applyFont="1" applyFill="1" applyBorder="1" applyAlignment="1">
      <alignment vertical="center" wrapText="1"/>
    </xf>
    <xf numFmtId="0" fontId="0" fillId="0" borderId="0" xfId="0" applyAlignment="1">
      <alignment horizontal="left" vertical="center"/>
    </xf>
    <xf numFmtId="0" fontId="2" fillId="7" borderId="10"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0" borderId="0" xfId="0" applyFont="1" applyAlignment="1">
      <alignment horizontal="left" vertical="center" wrapText="1"/>
    </xf>
    <xf numFmtId="0" fontId="0" fillId="7" borderId="11" xfId="0" applyFill="1" applyBorder="1" applyAlignment="1">
      <alignment horizontal="left" wrapText="1"/>
    </xf>
    <xf numFmtId="0" fontId="6" fillId="4" borderId="0" xfId="0" applyFont="1" applyFill="1" applyAlignment="1">
      <alignment horizontal="center" wrapText="1"/>
    </xf>
    <xf numFmtId="0" fontId="3" fillId="2" borderId="2" xfId="0" applyFont="1" applyFill="1" applyBorder="1" applyAlignment="1">
      <alignment vertical="center" wrapText="1"/>
    </xf>
    <xf numFmtId="0" fontId="0" fillId="0" borderId="1" xfId="0" applyBorder="1" applyAlignment="1">
      <alignment wrapText="1"/>
    </xf>
    <xf numFmtId="0" fontId="2" fillId="7" borderId="0" xfId="0" applyFont="1" applyFill="1" applyAlignment="1">
      <alignment horizontal="right"/>
    </xf>
    <xf numFmtId="0" fontId="4" fillId="0" borderId="14" xfId="0" applyFont="1" applyBorder="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2" fontId="2" fillId="0" borderId="0" xfId="0" applyNumberFormat="1" applyFont="1" applyAlignment="1">
      <alignment vertical="center" wrapText="1"/>
    </xf>
    <xf numFmtId="0" fontId="5" fillId="0" borderId="2" xfId="0" applyFont="1" applyBorder="1" applyAlignment="1">
      <alignment vertical="center" wrapText="1"/>
    </xf>
    <xf numFmtId="14" fontId="3" fillId="0" borderId="1" xfId="0" applyNumberFormat="1" applyFont="1" applyBorder="1" applyAlignment="1">
      <alignment horizontal="left" vertical="center"/>
    </xf>
    <xf numFmtId="0" fontId="6" fillId="10" borderId="1" xfId="0" applyFont="1" applyFill="1" applyBorder="1" applyAlignment="1">
      <alignment horizontal="left" vertical="top" wrapText="1"/>
    </xf>
    <xf numFmtId="0" fontId="6" fillId="10" borderId="5" xfId="0" applyFont="1" applyFill="1" applyBorder="1" applyAlignment="1">
      <alignment horizontal="left" vertical="top" wrapText="1"/>
    </xf>
    <xf numFmtId="0" fontId="6" fillId="10" borderId="1" xfId="4" applyFont="1" applyFill="1" applyBorder="1" applyAlignment="1" applyProtection="1">
      <alignment horizontal="left" vertical="top" wrapText="1"/>
    </xf>
    <xf numFmtId="0" fontId="19" fillId="5" borderId="1" xfId="3" applyFont="1" applyBorder="1" applyAlignment="1" applyProtection="1">
      <alignment horizontal="left" vertical="top" wrapText="1"/>
    </xf>
    <xf numFmtId="0" fontId="0" fillId="10" borderId="6" xfId="0" applyFill="1" applyBorder="1" applyAlignment="1">
      <alignment horizontal="left" vertical="top" wrapText="1"/>
    </xf>
    <xf numFmtId="0" fontId="20" fillId="11" borderId="6" xfId="0" applyFont="1" applyFill="1" applyBorder="1" applyAlignment="1">
      <alignment horizontal="left" vertical="top" wrapText="1"/>
    </xf>
    <xf numFmtId="0" fontId="21" fillId="0" borderId="0" xfId="0" applyFont="1"/>
    <xf numFmtId="0" fontId="6" fillId="0" borderId="0" xfId="0" applyFont="1" applyAlignment="1">
      <alignment vertical="center"/>
    </xf>
    <xf numFmtId="0" fontId="2" fillId="0" borderId="0" xfId="0" applyFont="1" applyAlignment="1">
      <alignment wrapText="1"/>
    </xf>
    <xf numFmtId="164" fontId="3" fillId="0" borderId="0" xfId="0" applyNumberFormat="1" applyFont="1" applyAlignment="1">
      <alignment horizontal="left" vertical="center"/>
    </xf>
    <xf numFmtId="14" fontId="3" fillId="0" borderId="0" xfId="0" applyNumberFormat="1" applyFont="1" applyAlignment="1">
      <alignment horizontal="left" vertical="center"/>
    </xf>
    <xf numFmtId="0" fontId="3" fillId="0" borderId="0" xfId="0" applyFont="1" applyAlignment="1" applyProtection="1">
      <alignment horizontal="left" vertical="top" wrapText="1"/>
      <protection locked="0"/>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3" borderId="4"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3" fillId="0" borderId="0" xfId="0" applyFont="1" applyAlignment="1">
      <alignment horizontal="left" vertical="top"/>
    </xf>
    <xf numFmtId="0" fontId="3" fillId="0" borderId="0" xfId="0" applyFont="1" applyAlignment="1">
      <alignment wrapText="1"/>
    </xf>
    <xf numFmtId="0" fontId="4" fillId="4"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4" fillId="9" borderId="1" xfId="0" applyFont="1" applyFill="1" applyBorder="1" applyAlignment="1">
      <alignment vertical="center" wrapText="1"/>
    </xf>
    <xf numFmtId="0" fontId="0" fillId="10" borderId="21" xfId="0" applyFill="1" applyBorder="1" applyAlignment="1">
      <alignment horizontal="left" vertical="top" wrapText="1"/>
    </xf>
    <xf numFmtId="0" fontId="0" fillId="10" borderId="4" xfId="0" applyFill="1" applyBorder="1" applyAlignment="1">
      <alignment horizontal="left" vertical="top" wrapText="1"/>
    </xf>
    <xf numFmtId="0" fontId="4" fillId="0" borderId="22" xfId="0" applyFont="1" applyBorder="1" applyAlignment="1">
      <alignment horizontal="left" vertical="top" wrapText="1"/>
    </xf>
    <xf numFmtId="0" fontId="4" fillId="0" borderId="14" xfId="0" applyFont="1" applyBorder="1" applyAlignment="1">
      <alignment horizontal="left" vertical="top" wrapText="1"/>
    </xf>
    <xf numFmtId="0" fontId="6" fillId="4" borderId="1" xfId="0" applyFont="1" applyFill="1" applyBorder="1" applyAlignment="1">
      <alignment horizontal="center" wrapText="1"/>
    </xf>
    <xf numFmtId="0" fontId="6" fillId="13" borderId="1"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5" fillId="5" borderId="1" xfId="3" applyFont="1" applyBorder="1" applyAlignment="1" applyProtection="1">
      <alignment vertical="center" wrapText="1"/>
    </xf>
    <xf numFmtId="0" fontId="2" fillId="7" borderId="10" xfId="0" applyFont="1" applyFill="1" applyBorder="1" applyAlignment="1">
      <alignment horizontal="left" vertical="top" wrapText="1"/>
    </xf>
    <xf numFmtId="0" fontId="4" fillId="0" borderId="0" xfId="0" applyFont="1"/>
    <xf numFmtId="0" fontId="11" fillId="13" borderId="1" xfId="3" applyFill="1" applyBorder="1" applyAlignment="1" applyProtection="1">
      <alignment horizontal="center" vertical="top" wrapText="1"/>
    </xf>
    <xf numFmtId="0" fontId="4" fillId="9" borderId="2"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5" fillId="10" borderId="1" xfId="0" applyFont="1" applyFill="1" applyBorder="1" applyAlignment="1" applyProtection="1">
      <alignment horizontal="left" vertical="center" wrapText="1"/>
      <protection locked="0"/>
    </xf>
    <xf numFmtId="0" fontId="3" fillId="10" borderId="1" xfId="0" applyFont="1" applyFill="1" applyBorder="1" applyAlignment="1" applyProtection="1">
      <alignment horizontal="left" vertical="center" wrapText="1"/>
      <protection locked="0"/>
    </xf>
    <xf numFmtId="0" fontId="9" fillId="9" borderId="1" xfId="0" applyFont="1" applyFill="1" applyBorder="1" applyAlignment="1">
      <alignment vertical="center" wrapText="1"/>
    </xf>
    <xf numFmtId="0" fontId="0" fillId="0" borderId="0" xfId="0" applyAlignment="1">
      <alignment horizontal="center" vertical="center"/>
    </xf>
    <xf numFmtId="0" fontId="3" fillId="0" borderId="0" xfId="0" applyFont="1"/>
    <xf numFmtId="0" fontId="0" fillId="0" borderId="0" xfId="0"/>
    <xf numFmtId="0" fontId="2" fillId="0" borderId="0" xfId="0" applyFont="1" applyAlignment="1">
      <alignment horizontal="left" vertical="center" wrapText="1"/>
    </xf>
    <xf numFmtId="0" fontId="5" fillId="10" borderId="2" xfId="0" quotePrefix="1" applyFont="1" applyFill="1" applyBorder="1" applyAlignment="1">
      <alignment horizontal="left" vertical="top" wrapText="1"/>
    </xf>
    <xf numFmtId="0" fontId="5" fillId="10" borderId="3" xfId="0" quotePrefix="1" applyFont="1" applyFill="1" applyBorder="1" applyAlignment="1">
      <alignment horizontal="left" vertical="top" wrapText="1"/>
    </xf>
    <xf numFmtId="0" fontId="5" fillId="10" borderId="4" xfId="0" quotePrefix="1" applyFont="1" applyFill="1" applyBorder="1" applyAlignment="1">
      <alignment horizontal="left" vertical="top" wrapText="1"/>
    </xf>
    <xf numFmtId="0" fontId="5" fillId="10" borderId="2" xfId="0" applyFont="1" applyFill="1" applyBorder="1" applyAlignment="1">
      <alignment horizontal="left" vertical="top" wrapText="1"/>
    </xf>
    <xf numFmtId="0" fontId="5" fillId="10" borderId="3" xfId="0" applyFont="1" applyFill="1" applyBorder="1" applyAlignment="1">
      <alignment horizontal="left" vertical="top" wrapText="1"/>
    </xf>
    <xf numFmtId="0" fontId="5" fillId="10" borderId="4" xfId="0" applyFont="1" applyFill="1" applyBorder="1" applyAlignment="1">
      <alignment horizontal="left" vertical="top"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0" fontId="3" fillId="10" borderId="3" xfId="0" applyFont="1" applyFill="1" applyBorder="1" applyAlignment="1">
      <alignment horizontal="left" vertical="top" wrapText="1"/>
    </xf>
    <xf numFmtId="0" fontId="3" fillId="10" borderId="4" xfId="0" applyFont="1" applyFill="1" applyBorder="1" applyAlignment="1">
      <alignment horizontal="left" vertical="top" wrapText="1"/>
    </xf>
    <xf numFmtId="0" fontId="4" fillId="9" borderId="2"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4" xfId="0" applyFont="1" applyFill="1" applyBorder="1" applyAlignment="1">
      <alignment horizontal="left" vertical="top" wrapText="1"/>
    </xf>
    <xf numFmtId="0" fontId="17" fillId="0" borderId="0" xfId="0" applyFont="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4" fillId="0" borderId="3" xfId="0" applyFont="1" applyBorder="1" applyAlignment="1">
      <alignment vertical="center" wrapText="1"/>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vertical="center" wrapText="1"/>
    </xf>
    <xf numFmtId="0" fontId="5" fillId="10" borderId="8" xfId="0" applyFont="1" applyFill="1" applyBorder="1" applyAlignment="1">
      <alignment horizontal="left" vertical="top" wrapText="1"/>
    </xf>
    <xf numFmtId="0" fontId="5" fillId="10" borderId="9" xfId="0" applyFont="1" applyFill="1" applyBorder="1" applyAlignment="1">
      <alignment horizontal="left" vertical="top" wrapText="1"/>
    </xf>
    <xf numFmtId="0" fontId="5" fillId="10" borderId="7" xfId="0" applyFont="1" applyFill="1" applyBorder="1" applyAlignment="1">
      <alignment horizontal="left" vertical="top" wrapText="1"/>
    </xf>
    <xf numFmtId="0" fontId="6" fillId="0" borderId="0" xfId="0" applyFont="1" applyAlignment="1">
      <alignment horizontal="center" vertical="center"/>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11" fillId="4" borderId="2" xfId="3" applyFill="1" applyBorder="1" applyAlignment="1" applyProtection="1">
      <alignment horizontal="center" vertical="top" wrapText="1"/>
    </xf>
    <xf numFmtId="0" fontId="11" fillId="4" borderId="3" xfId="3" applyFill="1" applyBorder="1" applyAlignment="1" applyProtection="1">
      <alignment horizontal="center" vertical="top" wrapText="1"/>
    </xf>
    <xf numFmtId="0" fontId="11" fillId="4" borderId="4" xfId="3" applyFill="1" applyBorder="1" applyAlignment="1" applyProtection="1">
      <alignment horizontal="center" vertical="top" wrapText="1"/>
    </xf>
    <xf numFmtId="0" fontId="3" fillId="0" borderId="20" xfId="0" applyFont="1" applyBorder="1"/>
    <xf numFmtId="0" fontId="4" fillId="3" borderId="8"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wrapText="1"/>
    </xf>
    <xf numFmtId="0" fontId="3" fillId="10" borderId="1" xfId="0" applyFont="1" applyFill="1" applyBorder="1" applyAlignment="1">
      <alignment horizontal="left" vertical="center" wrapText="1" shrinkToFit="1"/>
    </xf>
    <xf numFmtId="0" fontId="3" fillId="10"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0" borderId="1" xfId="0" applyFont="1" applyBorder="1" applyAlignment="1">
      <alignment horizontal="left" vertical="center" wrapText="1"/>
    </xf>
    <xf numFmtId="0" fontId="3" fillId="3" borderId="2" xfId="0" applyFont="1" applyFill="1" applyBorder="1" applyAlignment="1">
      <alignment horizontal="left" vertical="top" wrapText="1"/>
    </xf>
    <xf numFmtId="0" fontId="3" fillId="3" borderId="4"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9" fillId="9"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9" borderId="4" xfId="0" applyFont="1" applyFill="1" applyBorder="1" applyAlignment="1">
      <alignment vertical="center" wrapText="1"/>
    </xf>
    <xf numFmtId="0" fontId="5" fillId="0" borderId="1" xfId="0" applyFont="1" applyBorder="1" applyAlignment="1">
      <alignment horizontal="center"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4" fillId="4" borderId="2"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2" fontId="2" fillId="0" borderId="0" xfId="0" applyNumberFormat="1" applyFont="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0" fontId="5" fillId="8" borderId="4" xfId="0" applyFont="1" applyFill="1" applyBorder="1" applyAlignment="1">
      <alignment horizontal="lef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209">
    <dxf>
      <fill>
        <patternFill>
          <bgColor rgb="FFC6EFCE"/>
        </patternFill>
      </fill>
    </dxf>
    <dxf>
      <fill>
        <patternFill>
          <bgColor rgb="FFFFE38B"/>
        </patternFill>
      </fill>
    </dxf>
    <dxf>
      <font>
        <color rgb="FF006100"/>
      </font>
      <fill>
        <patternFill>
          <bgColor rgb="FFC6EFCE"/>
        </patternFill>
      </fill>
    </dxf>
    <dxf>
      <fill>
        <patternFill>
          <bgColor rgb="FFFFE38B"/>
        </patternFill>
      </fill>
    </dxf>
    <dxf>
      <font>
        <color rgb="FF9C0006"/>
      </font>
      <fill>
        <patternFill>
          <bgColor rgb="FFFFC7CE"/>
        </patternFill>
      </fill>
    </dxf>
    <dxf>
      <fill>
        <patternFill>
          <bgColor rgb="FFC6EFCE"/>
        </patternFill>
      </fill>
    </dxf>
    <dxf>
      <fill>
        <patternFill>
          <bgColor rgb="FFFFC7CE"/>
        </patternFill>
      </fill>
    </dxf>
    <dxf>
      <fill>
        <patternFill>
          <bgColor rgb="FFFFE38B"/>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C6EFCE"/>
        </patternFill>
      </fill>
    </dxf>
    <dxf>
      <fill>
        <patternFill>
          <bgColor rgb="FFC6EFCE"/>
        </patternFill>
      </fill>
    </dxf>
    <dxf>
      <fill>
        <patternFill>
          <bgColor rgb="FFFFC7CE"/>
        </patternFill>
      </fill>
    </dxf>
    <dxf>
      <font>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C6EFCE"/>
        </patternFill>
      </fill>
    </dxf>
    <dxf>
      <font>
        <color rgb="FF006100"/>
      </font>
      <fill>
        <patternFill>
          <bgColor rgb="FFC6EFCE"/>
        </patternFill>
      </fill>
    </dxf>
    <dxf>
      <font>
        <color auto="1"/>
      </font>
      <fill>
        <patternFill>
          <bgColor rgb="FFFFE38B"/>
        </patternFill>
      </fill>
    </dxf>
    <dxf>
      <font>
        <color theme="1"/>
      </font>
      <fill>
        <patternFill>
          <bgColor rgb="FFFFE38B"/>
        </patternFill>
      </fill>
    </dxf>
    <dxf>
      <font>
        <color rgb="FF9C0006"/>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theme="1"/>
      </font>
      <fill>
        <patternFill>
          <bgColor rgb="FFFFC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E38B"/>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theme="1"/>
      </font>
      <fill>
        <patternFill>
          <bgColor rgb="FFFFFF00"/>
        </patternFill>
      </fill>
    </dxf>
    <dxf>
      <font>
        <color rgb="FF006100"/>
      </font>
      <fill>
        <patternFill>
          <bgColor rgb="FFC6EFCE"/>
        </patternFill>
      </fill>
    </dxf>
    <dxf>
      <font>
        <color auto="1"/>
      </font>
      <fill>
        <patternFill>
          <bgColor rgb="FFFFE38B"/>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auto="1"/>
      </font>
      <fill>
        <patternFill>
          <bgColor rgb="FFFFE38B"/>
        </patternFill>
      </fill>
    </dxf>
    <dxf>
      <font>
        <color auto="1"/>
      </font>
      <fill>
        <patternFill>
          <bgColor rgb="FFFFFFC9"/>
        </patternFill>
      </fill>
    </dxf>
    <dxf>
      <font>
        <color rgb="FF006100"/>
      </font>
      <fill>
        <patternFill>
          <bgColor rgb="FFC6EFCE"/>
        </patternFill>
      </fill>
    </dxf>
    <dxf>
      <font>
        <color rgb="FFC00000"/>
      </font>
      <fill>
        <patternFill>
          <bgColor rgb="FFFFC7CE"/>
        </patternFill>
      </fill>
    </dxf>
    <dxf>
      <font>
        <condense val="0"/>
        <extend val="0"/>
        <color rgb="FF9C0006"/>
      </font>
      <fill>
        <patternFill>
          <bgColor rgb="FFFFC7CE"/>
        </patternFill>
      </fill>
    </dxf>
    <dxf>
      <font>
        <color rgb="FFC00000"/>
        <name val="Cambria"/>
        <scheme val="none"/>
      </font>
      <fill>
        <patternFill>
          <bgColor rgb="FFFFC7CE"/>
        </patternFill>
      </fill>
    </dxf>
    <dxf>
      <font>
        <color rgb="FFC00000"/>
      </font>
      <fill>
        <patternFill>
          <bgColor rgb="FFFFC7CE"/>
        </patternFill>
      </fill>
    </dxf>
    <dxf>
      <font>
        <color theme="1"/>
      </font>
      <fill>
        <patternFill>
          <bgColor rgb="FFFFC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E38B"/>
        </patternFill>
      </fill>
    </dxf>
    <dxf>
      <fill>
        <patternFill>
          <bgColor rgb="FFFFE38B"/>
        </patternFill>
      </fill>
    </dxf>
    <dxf>
      <fill>
        <patternFill>
          <bgColor rgb="FFC6EFCE"/>
        </patternFill>
      </fill>
    </dxf>
    <dxf>
      <fill>
        <patternFill>
          <bgColor rgb="FFFFC7CE"/>
        </patternFill>
      </fill>
    </dxf>
    <dxf>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000"/>
        </patternFill>
      </fill>
    </dxf>
    <dxf>
      <fill>
        <patternFill>
          <bgColor rgb="FFC6EFCE"/>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ill>
        <patternFill>
          <bgColor rgb="FFFFC000"/>
        </patternFill>
      </fill>
    </dxf>
    <dxf>
      <fill>
        <patternFill>
          <bgColor rgb="FFC6EFCE"/>
        </patternFill>
      </fill>
    </dxf>
    <dxf>
      <fill>
        <patternFill>
          <bgColor rgb="FFFF0000"/>
        </patternFill>
      </fill>
    </dxf>
    <dxf>
      <fill>
        <patternFill>
          <bgColor rgb="FFFFC000"/>
        </patternFill>
      </fill>
    </dxf>
    <dxf>
      <fill>
        <patternFill>
          <bgColor rgb="FFC6EF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theme="1"/>
      </font>
      <fill>
        <patternFill>
          <bgColor rgb="FFFFEAA7"/>
        </patternFill>
      </fill>
    </dxf>
    <dxf>
      <font>
        <color rgb="FF006100"/>
      </font>
      <fill>
        <patternFill>
          <bgColor rgb="FFC6EFCE"/>
        </patternFill>
      </fill>
    </dxf>
    <dxf>
      <fill>
        <patternFill>
          <bgColor rgb="FFFFC000"/>
        </patternFill>
      </fill>
    </dxf>
    <dxf>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FFFF00"/>
        </patternFill>
      </fill>
    </dxf>
    <dxf>
      <fill>
        <patternFill>
          <bgColor rgb="FFC6EFCE"/>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9" tint="0.79998168889431442"/>
        </patternFill>
      </fill>
    </dxf>
    <dxf>
      <fill>
        <patternFill>
          <bgColor rgb="FFC6EFCE"/>
        </patternFill>
      </fill>
    </dxf>
    <dxf>
      <fill>
        <patternFill>
          <bgColor rgb="FFFFFF00"/>
        </patternFill>
      </fill>
    </dxf>
    <dxf>
      <fill>
        <patternFill>
          <bgColor rgb="FFFFC000"/>
        </patternFill>
      </fill>
    </dxf>
    <dxf>
      <fill>
        <patternFill>
          <bgColor rgb="FFFF0000"/>
        </patternFill>
      </fill>
    </dxf>
    <dxf>
      <fill>
        <patternFill>
          <bgColor theme="9" tint="0.79998168889431442"/>
        </patternFill>
      </fill>
    </dxf>
    <dxf>
      <fill>
        <patternFill>
          <bgColor rgb="FFC6EFCE"/>
        </patternFill>
      </fill>
    </dxf>
    <dxf>
      <font>
        <color auto="1"/>
      </font>
      <fill>
        <patternFill>
          <bgColor rgb="FFFFFF8B"/>
        </patternFill>
      </fill>
    </dxf>
    <dxf>
      <fill>
        <patternFill>
          <bgColor rgb="FFFFC000"/>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theme="1"/>
      </font>
      <fill>
        <patternFill>
          <bgColor rgb="FFFFC000"/>
        </patternFill>
      </fill>
    </dxf>
    <dxf>
      <font>
        <color rgb="FF9C0006"/>
      </font>
      <fill>
        <patternFill>
          <bgColor rgb="FFFFC7CE"/>
        </patternFill>
      </fill>
    </dxf>
  </dxfs>
  <tableStyles count="0" defaultTableStyle="TableStyleMedium9" defaultPivotStyle="PivotStyleLight16"/>
  <colors>
    <mruColors>
      <color rgb="FFFFC7CE"/>
      <color rgb="FFC6EFCE"/>
      <color rgb="FFFFFFC9"/>
      <color rgb="FFFFE38B"/>
      <color rgb="FFFFFF8B"/>
      <color rgb="FFFFE285"/>
      <color rgb="FFFFEAA7"/>
      <color rgb="FF0000FF"/>
      <color rgb="FF006100"/>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721995</xdr:colOff>
      <xdr:row>1</xdr:row>
      <xdr:rowOff>724222</xdr:rowOff>
    </xdr:to>
    <xdr:pic>
      <xdr:nvPicPr>
        <xdr:cNvPr id="8" name="Grafik 7">
          <a:extLst>
            <a:ext uri="{FF2B5EF4-FFF2-40B4-BE49-F238E27FC236}">
              <a16:creationId xmlns:a16="http://schemas.microsoft.com/office/drawing/2014/main" id="{1F836ECB-1AA8-451B-8E12-F2C0EFF3E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0" y="161925"/>
          <a:ext cx="2179320" cy="724222"/>
        </a:xfrm>
        <a:prstGeom prst="rect">
          <a:avLst/>
        </a:prstGeom>
      </xdr:spPr>
    </xdr:pic>
    <xdr:clientData/>
  </xdr:twoCellAnchor>
  <xdr:twoCellAnchor editAs="oneCell">
    <xdr:from>
      <xdr:col>3</xdr:col>
      <xdr:colOff>0</xdr:colOff>
      <xdr:row>5</xdr:row>
      <xdr:rowOff>1</xdr:rowOff>
    </xdr:from>
    <xdr:to>
      <xdr:col>3</xdr:col>
      <xdr:colOff>8496300</xdr:colOff>
      <xdr:row>5</xdr:row>
      <xdr:rowOff>2340971</xdr:rowOff>
    </xdr:to>
    <xdr:pic>
      <xdr:nvPicPr>
        <xdr:cNvPr id="4" name="Grafik 3">
          <a:extLst>
            <a:ext uri="{FF2B5EF4-FFF2-40B4-BE49-F238E27FC236}">
              <a16:creationId xmlns:a16="http://schemas.microsoft.com/office/drawing/2014/main" id="{E7094FB3-6BB2-DD75-C85C-DBED7A3B03A3}"/>
            </a:ext>
          </a:extLst>
        </xdr:cNvPr>
        <xdr:cNvPicPr>
          <a:picLocks noChangeAspect="1"/>
        </xdr:cNvPicPr>
      </xdr:nvPicPr>
      <xdr:blipFill>
        <a:blip xmlns:r="http://schemas.openxmlformats.org/officeDocument/2006/relationships" r:embed="rId2"/>
        <a:stretch>
          <a:fillRect/>
        </a:stretch>
      </xdr:blipFill>
      <xdr:spPr>
        <a:xfrm>
          <a:off x="6010275" y="2762251"/>
          <a:ext cx="8496300" cy="2340970"/>
        </a:xfrm>
        <a:prstGeom prst="rect">
          <a:avLst/>
        </a:prstGeom>
      </xdr:spPr>
    </xdr:pic>
    <xdr:clientData/>
  </xdr:twoCellAnchor>
  <xdr:twoCellAnchor editAs="oneCell">
    <xdr:from>
      <xdr:col>3</xdr:col>
      <xdr:colOff>66675</xdr:colOff>
      <xdr:row>6</xdr:row>
      <xdr:rowOff>1</xdr:rowOff>
    </xdr:from>
    <xdr:to>
      <xdr:col>3</xdr:col>
      <xdr:colOff>8705850</xdr:colOff>
      <xdr:row>6</xdr:row>
      <xdr:rowOff>1988783</xdr:rowOff>
    </xdr:to>
    <xdr:pic>
      <xdr:nvPicPr>
        <xdr:cNvPr id="5" name="Grafik 4">
          <a:extLst>
            <a:ext uri="{FF2B5EF4-FFF2-40B4-BE49-F238E27FC236}">
              <a16:creationId xmlns:a16="http://schemas.microsoft.com/office/drawing/2014/main" id="{D5B3FE42-B082-4A94-787B-F04394B0D7A1}"/>
            </a:ext>
          </a:extLst>
        </xdr:cNvPr>
        <xdr:cNvPicPr>
          <a:picLocks noChangeAspect="1"/>
        </xdr:cNvPicPr>
      </xdr:nvPicPr>
      <xdr:blipFill>
        <a:blip xmlns:r="http://schemas.openxmlformats.org/officeDocument/2006/relationships" r:embed="rId3"/>
        <a:srcRect r="22439"/>
        <a:stretch/>
      </xdr:blipFill>
      <xdr:spPr>
        <a:xfrm>
          <a:off x="6076950" y="5210176"/>
          <a:ext cx="8639175" cy="1988782"/>
        </a:xfrm>
        <a:prstGeom prst="rect">
          <a:avLst/>
        </a:prstGeom>
      </xdr:spPr>
    </xdr:pic>
    <xdr:clientData/>
  </xdr:twoCellAnchor>
  <xdr:twoCellAnchor>
    <xdr:from>
      <xdr:col>3</xdr:col>
      <xdr:colOff>3819524</xdr:colOff>
      <xdr:row>6</xdr:row>
      <xdr:rowOff>381000</xdr:rowOff>
    </xdr:from>
    <xdr:to>
      <xdr:col>3</xdr:col>
      <xdr:colOff>8877299</xdr:colOff>
      <xdr:row>6</xdr:row>
      <xdr:rowOff>1190625</xdr:rowOff>
    </xdr:to>
    <xdr:sp macro="" textlink="">
      <xdr:nvSpPr>
        <xdr:cNvPr id="3" name="CasellaDiTesto 2">
          <a:extLst>
            <a:ext uri="{FF2B5EF4-FFF2-40B4-BE49-F238E27FC236}">
              <a16:creationId xmlns:a16="http://schemas.microsoft.com/office/drawing/2014/main" id="{7F8D61B7-5293-48D5-894F-242DB2BBE508}"/>
            </a:ext>
          </a:extLst>
        </xdr:cNvPr>
        <xdr:cNvSpPr txBox="1"/>
      </xdr:nvSpPr>
      <xdr:spPr>
        <a:xfrm>
          <a:off x="9829799" y="5591175"/>
          <a:ext cx="5057775" cy="8096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it-CH" sz="1400">
              <a:latin typeface="Arial" panose="020B0604020202020204" pitchFamily="34" charset="0"/>
              <a:cs typeface="Arial" panose="020B0604020202020204" pitchFamily="34" charset="0"/>
            </a:rPr>
            <a:t>Questo è un esempio. </a:t>
          </a:r>
          <a:r>
            <a:rPr lang="fr-CH" sz="1400">
              <a:solidFill>
                <a:schemeClr val="dk1"/>
              </a:solidFill>
              <a:effectLst/>
              <a:latin typeface="Arial" panose="020B0604020202020204" pitchFamily="34" charset="0"/>
              <a:ea typeface="+mn-ea"/>
              <a:cs typeface="Arial" panose="020B0604020202020204" pitchFamily="34" charset="0"/>
            </a:rPr>
            <a:t>Se per il vostro oggetto da proteggere vengono usati gruppi di informazioni simili, non devono esserci necessariamente le stesse conseguenze.</a:t>
          </a:r>
          <a:endParaRPr lang="it-CH" sz="1400">
            <a:latin typeface="Arial" panose="020B0604020202020204" pitchFamily="34" charset="0"/>
            <a:cs typeface="Arial" panose="020B0604020202020204" pitchFamily="34" charset="0"/>
          </a:endParaRPr>
        </a:p>
      </xdr:txBody>
    </xdr:sp>
    <xdr:clientData/>
  </xdr:twoCellAnchor>
  <xdr:twoCellAnchor editAs="oneCell">
    <xdr:from>
      <xdr:col>3</xdr:col>
      <xdr:colOff>66675</xdr:colOff>
      <xdr:row>7</xdr:row>
      <xdr:rowOff>0</xdr:rowOff>
    </xdr:from>
    <xdr:to>
      <xdr:col>3</xdr:col>
      <xdr:colOff>8858250</xdr:colOff>
      <xdr:row>8</xdr:row>
      <xdr:rowOff>4791</xdr:rowOff>
    </xdr:to>
    <xdr:pic>
      <xdr:nvPicPr>
        <xdr:cNvPr id="6" name="Grafik 5">
          <a:extLst>
            <a:ext uri="{FF2B5EF4-FFF2-40B4-BE49-F238E27FC236}">
              <a16:creationId xmlns:a16="http://schemas.microsoft.com/office/drawing/2014/main" id="{0E5C243B-18B8-359C-F9A6-0C49D76E062A}"/>
            </a:ext>
          </a:extLst>
        </xdr:cNvPr>
        <xdr:cNvPicPr>
          <a:picLocks noChangeAspect="1"/>
        </xdr:cNvPicPr>
      </xdr:nvPicPr>
      <xdr:blipFill>
        <a:blip xmlns:r="http://schemas.openxmlformats.org/officeDocument/2006/relationships" r:embed="rId4"/>
        <a:stretch>
          <a:fillRect/>
        </a:stretch>
      </xdr:blipFill>
      <xdr:spPr>
        <a:xfrm>
          <a:off x="6076950" y="7219950"/>
          <a:ext cx="8791575" cy="2767041"/>
        </a:xfrm>
        <a:prstGeom prst="rect">
          <a:avLst/>
        </a:prstGeom>
      </xdr:spPr>
    </xdr:pic>
    <xdr:clientData/>
  </xdr:twoCellAnchor>
  <xdr:twoCellAnchor editAs="oneCell">
    <xdr:from>
      <xdr:col>3</xdr:col>
      <xdr:colOff>85725</xdr:colOff>
      <xdr:row>8</xdr:row>
      <xdr:rowOff>1</xdr:rowOff>
    </xdr:from>
    <xdr:to>
      <xdr:col>3</xdr:col>
      <xdr:colOff>6000750</xdr:colOff>
      <xdr:row>8</xdr:row>
      <xdr:rowOff>2266950</xdr:rowOff>
    </xdr:to>
    <xdr:pic>
      <xdr:nvPicPr>
        <xdr:cNvPr id="7" name="Grafik 6">
          <a:extLst>
            <a:ext uri="{FF2B5EF4-FFF2-40B4-BE49-F238E27FC236}">
              <a16:creationId xmlns:a16="http://schemas.microsoft.com/office/drawing/2014/main" id="{B8B7668D-490F-CFE7-0718-B6A562094F7C}"/>
            </a:ext>
          </a:extLst>
        </xdr:cNvPr>
        <xdr:cNvPicPr>
          <a:picLocks noChangeAspect="1"/>
        </xdr:cNvPicPr>
      </xdr:nvPicPr>
      <xdr:blipFill rotWithShape="1">
        <a:blip xmlns:r="http://schemas.openxmlformats.org/officeDocument/2006/relationships" r:embed="rId5"/>
        <a:srcRect b="22245"/>
        <a:stretch/>
      </xdr:blipFill>
      <xdr:spPr>
        <a:xfrm>
          <a:off x="6096000" y="9982201"/>
          <a:ext cx="5915025" cy="2266949"/>
        </a:xfrm>
        <a:prstGeom prst="rect">
          <a:avLst/>
        </a:prstGeom>
      </xdr:spPr>
    </xdr:pic>
    <xdr:clientData/>
  </xdr:twoCellAnchor>
  <xdr:twoCellAnchor editAs="oneCell">
    <xdr:from>
      <xdr:col>3</xdr:col>
      <xdr:colOff>1</xdr:colOff>
      <xdr:row>9</xdr:row>
      <xdr:rowOff>0</xdr:rowOff>
    </xdr:from>
    <xdr:to>
      <xdr:col>3</xdr:col>
      <xdr:colOff>6724651</xdr:colOff>
      <xdr:row>14</xdr:row>
      <xdr:rowOff>49225</xdr:rowOff>
    </xdr:to>
    <xdr:pic>
      <xdr:nvPicPr>
        <xdr:cNvPr id="10" name="Grafik 9">
          <a:extLst>
            <a:ext uri="{FF2B5EF4-FFF2-40B4-BE49-F238E27FC236}">
              <a16:creationId xmlns:a16="http://schemas.microsoft.com/office/drawing/2014/main" id="{C4B021BE-CEC7-B59B-2DE7-F136557301FA}"/>
            </a:ext>
          </a:extLst>
        </xdr:cNvPr>
        <xdr:cNvPicPr>
          <a:picLocks noChangeAspect="1"/>
        </xdr:cNvPicPr>
      </xdr:nvPicPr>
      <xdr:blipFill>
        <a:blip xmlns:r="http://schemas.openxmlformats.org/officeDocument/2006/relationships" r:embed="rId6"/>
        <a:stretch>
          <a:fillRect/>
        </a:stretch>
      </xdr:blipFill>
      <xdr:spPr>
        <a:xfrm>
          <a:off x="6010276" y="12249150"/>
          <a:ext cx="6724650" cy="3954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2576692</xdr:colOff>
      <xdr:row>2</xdr:row>
      <xdr:rowOff>0</xdr:rowOff>
    </xdr:to>
    <xdr:pic>
      <xdr:nvPicPr>
        <xdr:cNvPr id="2" name="Grafik 1">
          <a:extLst>
            <a:ext uri="{FF2B5EF4-FFF2-40B4-BE49-F238E27FC236}">
              <a16:creationId xmlns:a16="http://schemas.microsoft.com/office/drawing/2014/main" id="{D976D4ED-DC8B-4A57-9117-58D7926C34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83820</xdr:rowOff>
    </xdr:from>
    <xdr:to>
      <xdr:col>1</xdr:col>
      <xdr:colOff>2179320</xdr:colOff>
      <xdr:row>1</xdr:row>
      <xdr:rowOff>93667</xdr:rowOff>
    </xdr:to>
    <xdr:pic>
      <xdr:nvPicPr>
        <xdr:cNvPr id="3" name="Grafik 2">
          <a:extLst>
            <a:ext uri="{FF2B5EF4-FFF2-40B4-BE49-F238E27FC236}">
              <a16:creationId xmlns:a16="http://schemas.microsoft.com/office/drawing/2014/main" id="{727628BC-86C3-4C9B-B6AE-C1B3E2A9320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860" y="83820"/>
          <a:ext cx="2179320" cy="7261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26894</xdr:colOff>
      <xdr:row>0</xdr:row>
      <xdr:rowOff>125506</xdr:rowOff>
    </xdr:from>
    <xdr:to>
      <xdr:col>1</xdr:col>
      <xdr:colOff>2206214</xdr:colOff>
      <xdr:row>1</xdr:row>
      <xdr:rowOff>215139</xdr:rowOff>
    </xdr:to>
    <xdr:pic>
      <xdr:nvPicPr>
        <xdr:cNvPr id="3" name="Grafik 2">
          <a:extLst>
            <a:ext uri="{FF2B5EF4-FFF2-40B4-BE49-F238E27FC236}">
              <a16:creationId xmlns:a16="http://schemas.microsoft.com/office/drawing/2014/main" id="{98B8BE3B-92CD-4660-9896-838555C8EB5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15788" y="125506"/>
          <a:ext cx="2179320" cy="7261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60960</xdr:colOff>
      <xdr:row>0</xdr:row>
      <xdr:rowOff>38100</xdr:rowOff>
    </xdr:from>
    <xdr:to>
      <xdr:col>1</xdr:col>
      <xdr:colOff>2226945</xdr:colOff>
      <xdr:row>1</xdr:row>
      <xdr:rowOff>126052</xdr:rowOff>
    </xdr:to>
    <xdr:pic>
      <xdr:nvPicPr>
        <xdr:cNvPr id="2" name="Grafik 1">
          <a:extLst>
            <a:ext uri="{FF2B5EF4-FFF2-40B4-BE49-F238E27FC236}">
              <a16:creationId xmlns:a16="http://schemas.microsoft.com/office/drawing/2014/main" id="{5F3AA8AE-E7A9-4BA1-BE47-BEA0BE01ADC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1485" y="38100"/>
          <a:ext cx="2165985" cy="726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731519</xdr:colOff>
      <xdr:row>0</xdr:row>
      <xdr:rowOff>60960</xdr:rowOff>
    </xdr:from>
    <xdr:to>
      <xdr:col>1</xdr:col>
      <xdr:colOff>2576692</xdr:colOff>
      <xdr:row>2</xdr:row>
      <xdr:rowOff>0</xdr:rowOff>
    </xdr:to>
    <xdr:pic>
      <xdr:nvPicPr>
        <xdr:cNvPr id="2" name="Grafik 1">
          <a:extLst>
            <a:ext uri="{FF2B5EF4-FFF2-40B4-BE49-F238E27FC236}">
              <a16:creationId xmlns:a16="http://schemas.microsoft.com/office/drawing/2014/main" id="{FD72AB88-5B54-4919-AFA9-0EA8E5EAE46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31519" y="60960"/>
          <a:ext cx="2607173" cy="8724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29049</xdr:colOff>
      <xdr:row>0</xdr:row>
      <xdr:rowOff>60960</xdr:rowOff>
    </xdr:from>
    <xdr:to>
      <xdr:col>1</xdr:col>
      <xdr:colOff>2636222</xdr:colOff>
      <xdr:row>2</xdr:row>
      <xdr:rowOff>0</xdr:rowOff>
    </xdr:to>
    <xdr:pic>
      <xdr:nvPicPr>
        <xdr:cNvPr id="3" name="Grafik 2">
          <a:extLst>
            <a:ext uri="{FF2B5EF4-FFF2-40B4-BE49-F238E27FC236}">
              <a16:creationId xmlns:a16="http://schemas.microsoft.com/office/drawing/2014/main" id="{CAD0EE5C-C9BE-4E8E-8183-4F304B9C31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91049" y="60960"/>
          <a:ext cx="2607173" cy="8677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2179320</xdr:colOff>
      <xdr:row>1</xdr:row>
      <xdr:rowOff>724222</xdr:rowOff>
    </xdr:to>
    <xdr:pic>
      <xdr:nvPicPr>
        <xdr:cNvPr id="4" name="Grafik 3">
          <a:extLst>
            <a:ext uri="{FF2B5EF4-FFF2-40B4-BE49-F238E27FC236}">
              <a16:creationId xmlns:a16="http://schemas.microsoft.com/office/drawing/2014/main" id="{9623D297-8DF5-4937-963A-CB0017E43F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0150" y="161925"/>
          <a:ext cx="2179320" cy="7242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79C14-F919-49E1-9911-3461B0418866}">
  <dimension ref="A2:D26"/>
  <sheetViews>
    <sheetView zoomScaleNormal="100" workbookViewId="0">
      <selection activeCell="E10" sqref="E10"/>
    </sheetView>
  </sheetViews>
  <sheetFormatPr baseColWidth="10" defaultColWidth="11.42578125" defaultRowHeight="12.75" x14ac:dyDescent="0.2"/>
  <cols>
    <col min="2" max="2" width="21.85546875" customWidth="1"/>
    <col min="3" max="3" width="56.85546875" customWidth="1"/>
    <col min="4" max="4" width="166" style="18" customWidth="1"/>
  </cols>
  <sheetData>
    <row r="2" spans="1:4" ht="60" customHeight="1" x14ac:dyDescent="0.2"/>
    <row r="4" spans="1:4" ht="15" x14ac:dyDescent="0.2">
      <c r="B4" s="93" t="s">
        <v>0</v>
      </c>
      <c r="C4" s="94"/>
      <c r="D4" s="94"/>
    </row>
    <row r="5" spans="1:4" ht="117" customHeight="1" x14ac:dyDescent="0.2">
      <c r="B5" s="27" t="s">
        <v>1</v>
      </c>
      <c r="C5" s="26" t="s">
        <v>2</v>
      </c>
      <c r="D5" s="28" t="s">
        <v>3</v>
      </c>
    </row>
    <row r="6" spans="1:4" ht="192.75" customHeight="1" x14ac:dyDescent="0.2">
      <c r="B6" s="27" t="s">
        <v>4</v>
      </c>
      <c r="C6" s="26" t="s">
        <v>5</v>
      </c>
      <c r="D6" s="26"/>
    </row>
    <row r="7" spans="1:4" ht="158.25" customHeight="1" x14ac:dyDescent="0.2">
      <c r="B7" s="27" t="s">
        <v>6</v>
      </c>
      <c r="C7" s="26" t="s">
        <v>7</v>
      </c>
      <c r="D7" s="26"/>
    </row>
    <row r="8" spans="1:4" ht="217.5" customHeight="1" x14ac:dyDescent="0.2">
      <c r="B8" s="27" t="s">
        <v>8</v>
      </c>
      <c r="C8" s="26" t="s">
        <v>9</v>
      </c>
      <c r="D8" s="26"/>
    </row>
    <row r="9" spans="1:4" ht="191.25" customHeight="1" x14ac:dyDescent="0.2">
      <c r="B9" s="27" t="s">
        <v>10</v>
      </c>
      <c r="C9" s="26" t="s">
        <v>11</v>
      </c>
      <c r="D9" s="26"/>
    </row>
    <row r="10" spans="1:4" ht="256.5" customHeight="1" x14ac:dyDescent="0.2">
      <c r="B10" s="27" t="s">
        <v>12</v>
      </c>
      <c r="C10" s="26" t="s">
        <v>13</v>
      </c>
      <c r="D10" s="22"/>
    </row>
    <row r="11" spans="1:4" x14ac:dyDescent="0.2">
      <c r="B11" s="17"/>
      <c r="C11" s="17"/>
      <c r="D11" s="22"/>
    </row>
    <row r="12" spans="1:4" x14ac:dyDescent="0.2">
      <c r="B12" s="17"/>
      <c r="C12" s="17"/>
      <c r="D12" s="22"/>
    </row>
    <row r="13" spans="1:4" x14ac:dyDescent="0.2">
      <c r="B13" s="17"/>
      <c r="C13" s="17"/>
      <c r="D13" s="22"/>
    </row>
    <row r="14" spans="1:4" x14ac:dyDescent="0.2">
      <c r="A14" s="3"/>
      <c r="B14" s="3"/>
    </row>
    <row r="15" spans="1:4" x14ac:dyDescent="0.2">
      <c r="B15" s="3"/>
    </row>
    <row r="16" spans="1:4" x14ac:dyDescent="0.2">
      <c r="B16" s="3"/>
    </row>
    <row r="17" spans="2:2" x14ac:dyDescent="0.2">
      <c r="B17" s="3"/>
    </row>
    <row r="18" spans="2:2" x14ac:dyDescent="0.2">
      <c r="B18" s="3"/>
    </row>
    <row r="19" spans="2:2" x14ac:dyDescent="0.2">
      <c r="B19" s="3"/>
    </row>
    <row r="20" spans="2:2" x14ac:dyDescent="0.2">
      <c r="B20" s="3"/>
    </row>
    <row r="21" spans="2:2" x14ac:dyDescent="0.2">
      <c r="B21" s="3"/>
    </row>
    <row r="22" spans="2:2" x14ac:dyDescent="0.2">
      <c r="B22" s="3"/>
    </row>
    <row r="23" spans="2:2" x14ac:dyDescent="0.2">
      <c r="B23" s="3"/>
    </row>
    <row r="24" spans="2:2" ht="10.5" customHeight="1" x14ac:dyDescent="0.2">
      <c r="B24" s="3"/>
    </row>
    <row r="25" spans="2:2" hidden="1" x14ac:dyDescent="0.2"/>
    <row r="26" spans="2:2" x14ac:dyDescent="0.2">
      <c r="B26" s="3"/>
    </row>
  </sheetData>
  <mergeCells count="1">
    <mergeCell ref="B4:D4"/>
  </mergeCells>
  <pageMargins left="0.7" right="0.7" top="0.78740157499999996" bottom="0.78740157499999996" header="0.3" footer="0.3"/>
  <pageSetup paperSize="9"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AB76C-855F-490A-BEC4-D6840EC1A8F4}">
  <sheetPr>
    <pageSetUpPr fitToPage="1"/>
  </sheetPr>
  <dimension ref="B1:G47"/>
  <sheetViews>
    <sheetView tabSelected="1" zoomScaleNormal="100" zoomScaleSheetLayoutView="80" workbookViewId="0">
      <selection activeCell="I11" sqref="I11"/>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9" customWidth="1"/>
  </cols>
  <sheetData>
    <row r="1" spans="2:7" ht="51.95" customHeight="1" x14ac:dyDescent="0.2">
      <c r="B1" s="100"/>
      <c r="C1" s="11"/>
      <c r="D1" s="15"/>
      <c r="E1" s="103" t="str">
        <f>IF(ISBLANK(D8),"",D8)</f>
        <v/>
      </c>
      <c r="F1" s="103"/>
      <c r="G1" s="54"/>
    </row>
    <row r="2" spans="2:7" ht="22.35" customHeight="1" x14ac:dyDescent="0.2">
      <c r="B2" s="100"/>
      <c r="C2" s="11"/>
      <c r="D2" s="15"/>
      <c r="E2" s="103" t="str">
        <f>IF(ISBLANK(D9),"",D9)</f>
        <v/>
      </c>
      <c r="F2" s="103"/>
      <c r="G2" s="54"/>
    </row>
    <row r="3" spans="2:7" ht="18.75" customHeight="1" x14ac:dyDescent="0.2">
      <c r="B3" s="30" t="str">
        <f>IF(ISBLANK(D6),"",D6)</f>
        <v>Nome dell’oggetto da proteggere</v>
      </c>
      <c r="C3" s="10"/>
      <c r="D3" s="14" t="s">
        <v>14</v>
      </c>
      <c r="E3" s="12"/>
      <c r="F3" s="30" t="str">
        <f>'1. Copertina - informazioni'!D10</f>
        <v>Non classificato</v>
      </c>
    </row>
    <row r="4" spans="2:7" ht="12" customHeight="1" x14ac:dyDescent="0.2">
      <c r="B4" s="101"/>
      <c r="C4" s="101"/>
      <c r="D4" s="102"/>
      <c r="E4" s="102"/>
      <c r="F4" s="102"/>
    </row>
    <row r="5" spans="2:7" ht="52.5" customHeight="1" x14ac:dyDescent="0.2">
      <c r="B5" s="99" t="s">
        <v>15</v>
      </c>
      <c r="C5" s="99"/>
      <c r="D5" s="99"/>
      <c r="E5" s="99"/>
      <c r="F5" s="99"/>
    </row>
    <row r="6" spans="2:7" s="3" customFormat="1" ht="15" x14ac:dyDescent="0.2">
      <c r="B6" s="95" t="s">
        <v>16</v>
      </c>
      <c r="C6" s="96"/>
      <c r="D6" s="97" t="s">
        <v>17</v>
      </c>
      <c r="E6" s="97"/>
      <c r="F6" s="97"/>
      <c r="G6" s="23"/>
    </row>
    <row r="7" spans="2:7" s="3" customFormat="1" ht="15" x14ac:dyDescent="0.2">
      <c r="B7" s="95" t="s">
        <v>18</v>
      </c>
      <c r="C7" s="96"/>
      <c r="D7" s="97" t="s">
        <v>19</v>
      </c>
      <c r="E7" s="97"/>
      <c r="F7" s="97"/>
      <c r="G7" s="23"/>
    </row>
    <row r="8" spans="2:7" s="3" customFormat="1" ht="25.5" customHeight="1" x14ac:dyDescent="0.2">
      <c r="B8" s="95" t="s">
        <v>20</v>
      </c>
      <c r="C8" s="96"/>
      <c r="D8" s="97"/>
      <c r="E8" s="97"/>
      <c r="F8" s="97"/>
      <c r="G8" s="23"/>
    </row>
    <row r="9" spans="2:7" s="3" customFormat="1" ht="15" x14ac:dyDescent="0.2">
      <c r="B9" s="95" t="s">
        <v>21</v>
      </c>
      <c r="C9" s="96"/>
      <c r="D9" s="97"/>
      <c r="E9" s="97"/>
      <c r="F9" s="97"/>
      <c r="G9" s="23"/>
    </row>
    <row r="10" spans="2:7" s="3" customFormat="1" ht="15" x14ac:dyDescent="0.2">
      <c r="B10" s="95" t="s">
        <v>22</v>
      </c>
      <c r="C10" s="96"/>
      <c r="D10" s="98" t="s">
        <v>157</v>
      </c>
      <c r="E10" s="98"/>
      <c r="F10" s="98"/>
      <c r="G10" s="23"/>
    </row>
    <row r="11" spans="2:7" s="3" customFormat="1" ht="75" customHeight="1" x14ac:dyDescent="0.2">
      <c r="B11" s="95" t="s">
        <v>23</v>
      </c>
      <c r="C11" s="96"/>
      <c r="D11" s="104"/>
      <c r="E11" s="105"/>
      <c r="F11" s="106"/>
      <c r="G11" s="23"/>
    </row>
    <row r="12" spans="2:7" ht="74.25" customHeight="1" x14ac:dyDescent="0.2">
      <c r="B12" s="95" t="s">
        <v>24</v>
      </c>
      <c r="C12" s="96"/>
      <c r="D12" s="107" t="s">
        <v>25</v>
      </c>
      <c r="E12" s="115"/>
      <c r="F12" s="116"/>
      <c r="G12" s="23"/>
    </row>
    <row r="13" spans="2:7" ht="108.75" customHeight="1" x14ac:dyDescent="0.2">
      <c r="B13" s="95" t="s">
        <v>26</v>
      </c>
      <c r="C13" s="96"/>
      <c r="D13" s="107" t="s">
        <v>27</v>
      </c>
      <c r="E13" s="108"/>
      <c r="F13" s="109"/>
      <c r="G13" s="23"/>
    </row>
    <row r="14" spans="2:7" ht="19.5" customHeight="1" x14ac:dyDescent="0.2">
      <c r="B14" s="110" t="s">
        <v>28</v>
      </c>
      <c r="C14" s="111"/>
      <c r="D14" s="112" t="s">
        <v>29</v>
      </c>
      <c r="E14" s="113"/>
      <c r="F14" s="114"/>
      <c r="G14" s="23"/>
    </row>
    <row r="15" spans="2:7" ht="19.5" customHeight="1" x14ac:dyDescent="0.2">
      <c r="B15" s="110" t="s">
        <v>30</v>
      </c>
      <c r="C15" s="111"/>
      <c r="D15" s="112" t="s">
        <v>31</v>
      </c>
      <c r="E15" s="113"/>
      <c r="F15" s="114"/>
      <c r="G15" s="23"/>
    </row>
    <row r="16" spans="2:7" ht="19.5" customHeight="1" x14ac:dyDescent="0.2">
      <c r="B16" s="110" t="s">
        <v>32</v>
      </c>
      <c r="C16" s="111"/>
      <c r="D16" s="112" t="s">
        <v>33</v>
      </c>
      <c r="E16" s="113"/>
      <c r="F16" s="114"/>
      <c r="G16" s="23"/>
    </row>
    <row r="17" spans="2:7" ht="69.75" customHeight="1" x14ac:dyDescent="0.2">
      <c r="B17" s="110" t="s">
        <v>34</v>
      </c>
      <c r="C17" s="111"/>
      <c r="D17" s="107"/>
      <c r="E17" s="108"/>
      <c r="F17" s="109"/>
      <c r="G17" s="23"/>
    </row>
    <row r="18" spans="2:7" ht="54.75" customHeight="1" x14ac:dyDescent="0.2">
      <c r="B18" s="95" t="s">
        <v>35</v>
      </c>
      <c r="C18" s="96"/>
      <c r="D18" s="107" t="s">
        <v>36</v>
      </c>
      <c r="E18" s="108"/>
      <c r="F18" s="109"/>
      <c r="G18" s="23"/>
    </row>
    <row r="19" spans="2:7" ht="15" x14ac:dyDescent="0.2">
      <c r="B19" s="123"/>
      <c r="C19" s="123"/>
      <c r="D19" s="123"/>
      <c r="E19" s="123"/>
      <c r="F19" s="123"/>
      <c r="G19" s="23"/>
    </row>
    <row r="20" spans="2:7" ht="14.1" customHeight="1" x14ac:dyDescent="0.2">
      <c r="B20" s="123"/>
      <c r="C20" s="123"/>
      <c r="D20" s="123"/>
      <c r="E20" s="123"/>
      <c r="F20" s="123"/>
      <c r="G20" s="23"/>
    </row>
    <row r="21" spans="2:7" ht="20.100000000000001" customHeight="1" x14ac:dyDescent="0.2">
      <c r="B21" s="124" t="s">
        <v>37</v>
      </c>
      <c r="C21" s="125"/>
      <c r="D21" s="125"/>
      <c r="E21" s="125"/>
      <c r="F21" s="126"/>
      <c r="G21" s="23"/>
    </row>
    <row r="22" spans="2:7" ht="99.75" customHeight="1" x14ac:dyDescent="0.2">
      <c r="B22" s="127" t="s">
        <v>38</v>
      </c>
      <c r="C22" s="128"/>
      <c r="D22" s="128"/>
      <c r="E22" s="128"/>
      <c r="F22" s="129"/>
      <c r="G22" s="23"/>
    </row>
    <row r="23" spans="2:7" ht="16.5" customHeight="1" x14ac:dyDescent="0.2">
      <c r="B23" s="123"/>
      <c r="C23" s="123"/>
      <c r="D23" s="123"/>
      <c r="E23" s="123"/>
      <c r="F23" s="123"/>
      <c r="G23" s="23"/>
    </row>
    <row r="24" spans="2:7" ht="15" x14ac:dyDescent="0.2">
      <c r="B24" s="117" t="s">
        <v>39</v>
      </c>
      <c r="C24" s="118"/>
      <c r="D24" s="118"/>
      <c r="E24" s="118"/>
      <c r="F24" s="119"/>
      <c r="G24" s="23"/>
    </row>
    <row r="25" spans="2:7" ht="69" customHeight="1" x14ac:dyDescent="0.2">
      <c r="B25" s="107" t="s">
        <v>158</v>
      </c>
      <c r="C25" s="108"/>
      <c r="D25" s="108"/>
      <c r="E25" s="108"/>
      <c r="F25" s="109"/>
      <c r="G25" s="23"/>
    </row>
    <row r="27" spans="2:7" ht="298.5" customHeight="1" x14ac:dyDescent="0.2">
      <c r="B27" s="120" t="s">
        <v>40</v>
      </c>
      <c r="C27" s="120"/>
      <c r="D27" s="120"/>
      <c r="E27" s="120"/>
      <c r="F27" s="120"/>
    </row>
    <row r="28" spans="2:7" ht="14.25" customHeight="1" x14ac:dyDescent="0.2">
      <c r="B28" s="121"/>
      <c r="C28" s="121"/>
      <c r="D28" s="122"/>
      <c r="E28" s="122"/>
      <c r="F28" s="122"/>
      <c r="G28" s="23"/>
    </row>
    <row r="29" spans="2:7" hidden="1" x14ac:dyDescent="0.2">
      <c r="B29" s="67" t="s">
        <v>41</v>
      </c>
      <c r="C29" s="18"/>
      <c r="D29" s="18"/>
      <c r="E29" s="18"/>
      <c r="F29" s="18"/>
    </row>
    <row r="30" spans="2:7" hidden="1" x14ac:dyDescent="0.2">
      <c r="B30" s="66" t="s">
        <v>42</v>
      </c>
      <c r="C30" s="18"/>
      <c r="D30" s="18"/>
      <c r="E30" s="18"/>
      <c r="F30" s="18"/>
    </row>
    <row r="31" spans="2:7" hidden="1" x14ac:dyDescent="0.2">
      <c r="B31" s="66" t="s">
        <v>43</v>
      </c>
      <c r="C31" s="18"/>
      <c r="D31" s="18"/>
      <c r="E31" s="18"/>
      <c r="F31" s="18"/>
    </row>
    <row r="32" spans="2:7" hidden="1" x14ac:dyDescent="0.2">
      <c r="B32" s="66" t="s">
        <v>44</v>
      </c>
      <c r="C32" s="18"/>
      <c r="D32" s="18"/>
      <c r="E32" s="18"/>
      <c r="F32" s="18"/>
    </row>
    <row r="33" spans="2:6" hidden="1" x14ac:dyDescent="0.2">
      <c r="B33" s="66" t="s">
        <v>45</v>
      </c>
      <c r="C33" s="18"/>
      <c r="D33" s="18"/>
      <c r="E33" s="18"/>
      <c r="F33" s="18"/>
    </row>
    <row r="34" spans="2:6" hidden="1" x14ac:dyDescent="0.2">
      <c r="B34" s="66" t="s">
        <v>46</v>
      </c>
      <c r="C34" s="18"/>
      <c r="D34" s="18"/>
      <c r="E34" s="18"/>
      <c r="F34" s="18"/>
    </row>
    <row r="35" spans="2:6" hidden="1" x14ac:dyDescent="0.2">
      <c r="B35" s="66" t="s">
        <v>47</v>
      </c>
      <c r="C35" s="18"/>
      <c r="D35" s="18"/>
      <c r="E35" s="18"/>
      <c r="F35" s="18"/>
    </row>
    <row r="36" spans="2:6" hidden="1" x14ac:dyDescent="0.2">
      <c r="B36" s="66" t="s">
        <v>48</v>
      </c>
      <c r="C36" s="18"/>
      <c r="D36" s="18"/>
      <c r="E36" s="18"/>
      <c r="F36" s="18"/>
    </row>
    <row r="37" spans="2:6" hidden="1" x14ac:dyDescent="0.2">
      <c r="B37" s="66" t="s">
        <v>49</v>
      </c>
      <c r="C37" s="18"/>
      <c r="D37" s="18"/>
      <c r="E37" s="18"/>
      <c r="F37" s="18"/>
    </row>
    <row r="38" spans="2:6" hidden="1" x14ac:dyDescent="0.2">
      <c r="B38" s="18"/>
      <c r="C38" s="18"/>
      <c r="D38" s="18"/>
      <c r="E38" s="18"/>
      <c r="F38" s="18"/>
    </row>
    <row r="39" spans="2:6" x14ac:dyDescent="0.2">
      <c r="B39" s="18"/>
      <c r="C39" s="18"/>
      <c r="D39" s="18"/>
      <c r="E39" s="18"/>
      <c r="F39" s="18"/>
    </row>
    <row r="40" spans="2:6" x14ac:dyDescent="0.2">
      <c r="B40" s="18"/>
      <c r="C40" s="18"/>
      <c r="D40" s="18"/>
      <c r="E40" s="18"/>
      <c r="F40" s="18"/>
    </row>
    <row r="41" spans="2:6" x14ac:dyDescent="0.2">
      <c r="B41" s="18"/>
      <c r="C41" s="18"/>
      <c r="D41" s="18"/>
      <c r="E41" s="18"/>
      <c r="F41" s="18"/>
    </row>
    <row r="42" spans="2:6" x14ac:dyDescent="0.2">
      <c r="B42" s="18"/>
      <c r="C42" s="18"/>
      <c r="D42" s="18"/>
      <c r="E42" s="18"/>
      <c r="F42" s="18"/>
    </row>
    <row r="43" spans="2:6" x14ac:dyDescent="0.2">
      <c r="B43" s="18"/>
      <c r="C43" s="18"/>
      <c r="D43" s="18"/>
      <c r="E43" s="18"/>
      <c r="F43" s="18"/>
    </row>
    <row r="44" spans="2:6" x14ac:dyDescent="0.2">
      <c r="B44" s="18"/>
      <c r="C44" s="18"/>
      <c r="D44" s="18"/>
      <c r="E44" s="18"/>
      <c r="F44" s="18"/>
    </row>
    <row r="45" spans="2:6" x14ac:dyDescent="0.2">
      <c r="B45" s="18"/>
      <c r="C45" s="18"/>
      <c r="D45" s="18"/>
      <c r="E45" s="18"/>
      <c r="F45" s="18"/>
    </row>
    <row r="46" spans="2:6" x14ac:dyDescent="0.2">
      <c r="B46" s="18"/>
      <c r="C46" s="18"/>
      <c r="D46" s="18"/>
      <c r="E46" s="18"/>
      <c r="F46" s="18"/>
    </row>
    <row r="47" spans="2:6" x14ac:dyDescent="0.2">
      <c r="B47" s="18"/>
      <c r="C47" s="18"/>
      <c r="D47" s="18"/>
      <c r="E47" s="18"/>
      <c r="F47" s="18"/>
    </row>
  </sheetData>
  <sheetProtection formatCells="0" formatColumns="0" formatRows="0" insertColumns="0" insertRows="0" insertHyperlinks="0" deleteColumns="0" deleteRows="0" selectLockedCells="1" sort="0" autoFilter="0" pivotTables="0"/>
  <mergeCells count="40">
    <mergeCell ref="D17:F17"/>
    <mergeCell ref="B24:F24"/>
    <mergeCell ref="B25:F25"/>
    <mergeCell ref="B27:F27"/>
    <mergeCell ref="B28:F28"/>
    <mergeCell ref="B18:C18"/>
    <mergeCell ref="D18:F18"/>
    <mergeCell ref="B20:F20"/>
    <mergeCell ref="B21:F21"/>
    <mergeCell ref="B23:F23"/>
    <mergeCell ref="B22:F22"/>
    <mergeCell ref="B19:F19"/>
    <mergeCell ref="B17:C17"/>
    <mergeCell ref="B11:C11"/>
    <mergeCell ref="D11:F11"/>
    <mergeCell ref="B13:C13"/>
    <mergeCell ref="D13:F13"/>
    <mergeCell ref="B16:C16"/>
    <mergeCell ref="D16:F16"/>
    <mergeCell ref="B12:C12"/>
    <mergeCell ref="D12:F12"/>
    <mergeCell ref="B14:C14"/>
    <mergeCell ref="D14:F14"/>
    <mergeCell ref="B15:C15"/>
    <mergeCell ref="D15:F15"/>
    <mergeCell ref="B5:F5"/>
    <mergeCell ref="B1:B2"/>
    <mergeCell ref="B4:F4"/>
    <mergeCell ref="E1:F1"/>
    <mergeCell ref="E2:F2"/>
    <mergeCell ref="B9:C9"/>
    <mergeCell ref="D9:F9"/>
    <mergeCell ref="B10:C10"/>
    <mergeCell ref="D10:F10"/>
    <mergeCell ref="B6:C6"/>
    <mergeCell ref="D6:F6"/>
    <mergeCell ref="B7:C7"/>
    <mergeCell ref="D7:F7"/>
    <mergeCell ref="B8:C8"/>
    <mergeCell ref="D8:F8"/>
  </mergeCells>
  <conditionalFormatting sqref="B22">
    <cfRule type="cellIs" dxfId="208" priority="130" operator="equal">
      <formula>"sehr hoher Schutz"</formula>
    </cfRule>
    <cfRule type="cellIs" dxfId="207" priority="131" operator="equal">
      <formula>"hoher Schutz"</formula>
    </cfRule>
    <cfRule type="cellIs" dxfId="206" priority="132" operator="equal">
      <formula>"IT-Grundschutz"</formula>
    </cfRule>
  </conditionalFormatting>
  <conditionalFormatting sqref="D11:D14">
    <cfRule type="cellIs" dxfId="205" priority="7" stopIfTrue="1" operator="equal">
      <formula>"Spezielle Anforderungen"</formula>
    </cfRule>
    <cfRule type="cellIs" dxfId="204" priority="8" stopIfTrue="1" operator="equal">
      <formula>"Keine speziellen Anforderungen"</formula>
    </cfRule>
  </conditionalFormatting>
  <conditionalFormatting sqref="D12">
    <cfRule type="cellIs" dxfId="203" priority="121" stopIfTrue="1" operator="equal">
      <formula>"Spezielle Anforderungen"</formula>
    </cfRule>
    <cfRule type="cellIs" dxfId="202" priority="122" stopIfTrue="1" operator="equal">
      <formula>"Keine speziellen Anforderungen"</formula>
    </cfRule>
  </conditionalFormatting>
  <conditionalFormatting sqref="D14:D17">
    <cfRule type="cellIs" dxfId="201" priority="3" stopIfTrue="1" operator="equal">
      <formula>"Spezielle Anforderungen"</formula>
    </cfRule>
    <cfRule type="cellIs" dxfId="200" priority="4" stopIfTrue="1" operator="equal">
      <formula>"Keine speziellen Anforderungen"</formula>
    </cfRule>
  </conditionalFormatting>
  <conditionalFormatting sqref="D15">
    <cfRule type="cellIs" dxfId="199" priority="1" stopIfTrue="1" operator="equal">
      <formula>"Spezielle Anforderungen"</formula>
    </cfRule>
    <cfRule type="cellIs" dxfId="198" priority="2" stopIfTrue="1" operator="equal">
      <formula>"Keine speziellen Anforderungen"</formula>
    </cfRule>
  </conditionalFormatting>
  <conditionalFormatting sqref="D16:D18">
    <cfRule type="cellIs" dxfId="197" priority="11" stopIfTrue="1" operator="equal">
      <formula>"Spezielle Anforderungen"</formula>
    </cfRule>
    <cfRule type="cellIs" dxfId="196" priority="12" stopIfTrue="1" operator="equal">
      <formula>"Keine speziellen Anforderungen"</formula>
    </cfRule>
  </conditionalFormatting>
  <dataValidations count="3">
    <dataValidation type="list" allowBlank="1" showInputMessage="1" showErrorMessage="1" sqref="D10:F10" xr:uid="{FB756F82-86AC-4A01-8818-31F385CBF3D0}">
      <formula1>"Non classificato, AD USO INTERNO, CONFIDENZIALE, SEGRETO"</formula1>
    </dataValidation>
    <dataValidation type="list" allowBlank="1" showInputMessage="1" sqref="D8:F8" xr:uid="{34526799-DAAB-4E93-A0B4-17241C0CCE07}">
      <formula1>$B$30:$B$37</formula1>
    </dataValidation>
    <dataValidation allowBlank="1" showInputMessage="1" sqref="D9:F9" xr:uid="{27A334A3-6D94-4C32-8C2B-156BE8EE2AAB}"/>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&amp;L&amp;A&amp;C&amp;14&amp;B&amp;"Arial"Analisi della necessità di protezione&amp;"-,Regular"&amp;R&amp;12P041-Hi01</oddHeader>
    <oddFooter>&amp;L&amp;F&amp;C&amp;R&amp;P/&amp;N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64DD-2C9B-43A7-908B-80A29D325D4A}">
  <sheetPr>
    <pageSetUpPr fitToPage="1"/>
  </sheetPr>
  <dimension ref="B1:F29"/>
  <sheetViews>
    <sheetView topLeftCell="A2" zoomScaleNormal="100" workbookViewId="0">
      <selection activeCell="B20" sqref="B20"/>
    </sheetView>
  </sheetViews>
  <sheetFormatPr baseColWidth="10" defaultColWidth="11.42578125" defaultRowHeight="12.75" x14ac:dyDescent="0.2"/>
  <cols>
    <col min="2" max="2" width="45" customWidth="1"/>
    <col min="3" max="3" width="36.5703125" customWidth="1"/>
    <col min="4" max="4" width="26.42578125" customWidth="1"/>
    <col min="5" max="5" width="52.28515625" customWidth="1"/>
  </cols>
  <sheetData>
    <row r="1" spans="2:6" ht="56.45" customHeight="1" x14ac:dyDescent="0.2">
      <c r="B1" s="130"/>
      <c r="C1" s="14"/>
      <c r="D1" s="103" t="str">
        <f>IF(ISBLANK('1. Copertina - informazioni'!D8),"",'1. Copertina - informazioni'!D8)</f>
        <v/>
      </c>
      <c r="E1" s="103"/>
      <c r="F1" s="54"/>
    </row>
    <row r="2" spans="2:6" ht="21.6" customHeight="1" x14ac:dyDescent="0.2">
      <c r="B2" s="130"/>
      <c r="C2" s="14"/>
      <c r="D2" s="103" t="str">
        <f>IF(ISBLANK('1. Copertina - informazioni'!D9),"",'1. Copertina - informazioni'!D9)</f>
        <v/>
      </c>
      <c r="E2" s="103"/>
    </row>
    <row r="3" spans="2:6" ht="15" x14ac:dyDescent="0.2">
      <c r="B3" s="31" t="str">
        <f>IF(ISBLANK('1. Copertina - informazioni'!D6),"",'1. Copertina - informazioni'!D6)</f>
        <v>Nome dell’oggetto da proteggere</v>
      </c>
      <c r="C3" s="11" t="str">
        <f>'1. Copertina - informazioni'!D3</f>
        <v>Versione: P041-Hi01_V5.1.1</v>
      </c>
      <c r="D3" s="13"/>
      <c r="E3" s="30" t="str">
        <f>'1. Copertina - informazioni'!D10</f>
        <v>Non classificato</v>
      </c>
    </row>
    <row r="4" spans="2:6" ht="14.25" x14ac:dyDescent="0.2">
      <c r="C4" s="6"/>
      <c r="D4" s="6"/>
      <c r="E4" s="6"/>
    </row>
    <row r="5" spans="2:6" s="17" customFormat="1" ht="102" x14ac:dyDescent="0.2">
      <c r="B5" s="16" t="s">
        <v>50</v>
      </c>
      <c r="C5" s="16" t="s">
        <v>51</v>
      </c>
      <c r="D5" s="16" t="s">
        <v>52</v>
      </c>
      <c r="E5" s="16" t="s">
        <v>53</v>
      </c>
    </row>
    <row r="6" spans="2:6" ht="29.25" customHeight="1" x14ac:dyDescent="0.2">
      <c r="B6" s="59"/>
      <c r="C6" s="61"/>
      <c r="D6" s="59"/>
      <c r="E6" s="62"/>
    </row>
    <row r="7" spans="2:6" ht="29.25" customHeight="1" x14ac:dyDescent="0.2">
      <c r="B7" s="59"/>
      <c r="C7" s="61"/>
      <c r="D7" s="59"/>
      <c r="E7" s="62"/>
    </row>
    <row r="8" spans="2:6" ht="29.25" customHeight="1" x14ac:dyDescent="0.2">
      <c r="B8" s="59"/>
      <c r="C8" s="61"/>
      <c r="D8" s="59"/>
      <c r="E8" s="62"/>
    </row>
    <row r="9" spans="2:6" ht="29.25" customHeight="1" x14ac:dyDescent="0.2">
      <c r="B9" s="59"/>
      <c r="C9" s="61"/>
      <c r="D9" s="59"/>
      <c r="E9" s="62"/>
    </row>
    <row r="10" spans="2:6" ht="29.25" customHeight="1" x14ac:dyDescent="0.2">
      <c r="B10" s="59"/>
      <c r="C10" s="61"/>
      <c r="D10" s="59"/>
      <c r="E10" s="62"/>
    </row>
    <row r="11" spans="2:6" ht="29.25" customHeight="1" x14ac:dyDescent="0.2">
      <c r="B11" s="59"/>
      <c r="C11" s="61"/>
      <c r="D11" s="59"/>
      <c r="E11" s="62"/>
    </row>
    <row r="12" spans="2:6" ht="29.25" customHeight="1" x14ac:dyDescent="0.2">
      <c r="B12" s="59"/>
      <c r="C12" s="61"/>
      <c r="D12" s="60"/>
      <c r="E12" s="62"/>
    </row>
    <row r="13" spans="2:6" ht="29.25" customHeight="1" x14ac:dyDescent="0.2">
      <c r="B13" s="20"/>
      <c r="C13" s="61"/>
      <c r="D13" s="20"/>
      <c r="E13" s="62"/>
    </row>
    <row r="14" spans="2:6" ht="29.25" customHeight="1" x14ac:dyDescent="0.2">
      <c r="B14" s="20"/>
      <c r="C14" s="61"/>
      <c r="D14" s="20"/>
      <c r="E14" s="62"/>
    </row>
    <row r="15" spans="2:6" ht="29.25" customHeight="1" x14ac:dyDescent="0.2">
      <c r="B15" s="20"/>
      <c r="C15" s="61"/>
      <c r="D15" s="20"/>
      <c r="E15" s="62"/>
    </row>
    <row r="16" spans="2:6" x14ac:dyDescent="0.2">
      <c r="C16" s="3"/>
    </row>
    <row r="17" spans="2:5" ht="27" hidden="1" customHeight="1" thickBot="1" x14ac:dyDescent="0.25">
      <c r="B17" s="32"/>
      <c r="C17" s="40" t="str">
        <f>IF(C18&gt;=3,"SEGRETO",
IF(C18=2,"CONFIDENZIALE",
IF(C18=1,"AD USO INTERNO","Non classificato")))</f>
        <v>Non classificato</v>
      </c>
      <c r="D17" s="33"/>
      <c r="E17" s="48" t="str">
        <f>IF(IFERROR(FIND("verifica preliminare dei rischi mostra rischio elevato",_xlfn.CONCAT(E6:E15)) &gt; 0,0),"Rischi elevati","Nessun rischio elevato o nessun dato personale")</f>
        <v>Nessun rischio elevato o nessun dato personale</v>
      </c>
    </row>
    <row r="18" spans="2:5" ht="27" hidden="1" customHeight="1" x14ac:dyDescent="0.2">
      <c r="C18">
        <f>IF(IFERROR(FIND("SEGRETO",_xlfn.CONCAT(C6:C15))&gt;0,0),3,
IF(IFERROR(FIND("CONFIDENZIALE",_xlfn.CONCAT(C6:C15))&gt;0,0),2,
IF(IFERROR(FIND("AD USO INTERNO",_xlfn.CONCAT(C6:C15))&gt;0,0),1,0)))</f>
        <v>0</v>
      </c>
      <c r="E18">
        <f>IF(IFERROR(FIND("verifica preliminare dei rischi mostra rischio elevato",_xlfn.CONCAT(E6:E15)) &gt; 0,0),2,0)</f>
        <v>0</v>
      </c>
    </row>
    <row r="19" spans="2:5" ht="27" customHeight="1" x14ac:dyDescent="0.2">
      <c r="C19" s="3" t="s">
        <v>54</v>
      </c>
    </row>
    <row r="20" spans="2:5" x14ac:dyDescent="0.2">
      <c r="C20" s="65"/>
    </row>
    <row r="29" spans="2:5" ht="6.75" customHeight="1" x14ac:dyDescent="0.2"/>
  </sheetData>
  <mergeCells count="3">
    <mergeCell ref="B1:B2"/>
    <mergeCell ref="D1:E1"/>
    <mergeCell ref="D2:E2"/>
  </mergeCells>
  <conditionalFormatting sqref="C6:C15">
    <cfRule type="cellIs" dxfId="195" priority="28" operator="equal">
      <formula>"Classificazione: SEGRETO"</formula>
    </cfRule>
    <cfRule type="cellIs" dxfId="194" priority="30" operator="equal">
      <formula>"Classificazione: CONFIDENZIALE"</formula>
    </cfRule>
    <cfRule type="cellIs" dxfId="193" priority="35" operator="equal">
      <formula>"Classificazione: AD USO INTERNO"</formula>
    </cfRule>
    <cfRule type="cellIs" dxfId="192" priority="36" operator="equal">
      <formula>"Non classificato"</formula>
    </cfRule>
    <cfRule type="expression" dxfId="191" priority="38">
      <formula>""</formula>
    </cfRule>
  </conditionalFormatting>
  <conditionalFormatting sqref="C17">
    <cfRule type="expression" dxfId="190" priority="31">
      <formula>C17="Geheim"</formula>
    </cfRule>
    <cfRule type="expression" dxfId="189" priority="32">
      <formula>C17="Vertraulich"</formula>
    </cfRule>
    <cfRule type="expression" dxfId="188" priority="33">
      <formula>C17="Intern"</formula>
    </cfRule>
    <cfRule type="expression" dxfId="187" priority="34">
      <formula>C17="Nicht klassifiziert"</formula>
    </cfRule>
  </conditionalFormatting>
  <conditionalFormatting sqref="E6:E15">
    <cfRule type="cellIs" dxfId="186" priority="78" stopIfTrue="1" operator="equal">
      <formula>""</formula>
    </cfRule>
    <cfRule type="cellIs" dxfId="185" priority="79" stopIfTrue="1" operator="equal">
      <formula>"Nessun dato personale"</formula>
    </cfRule>
    <cfRule type="cellIs" dxfId="184" priority="80" stopIfTrue="1" operator="equal">
      <formula>"Trattamento di dati personali: verifica preliminare dei rischi non mostra rischio elevato"</formula>
    </cfRule>
    <cfRule type="cellIs" dxfId="183" priority="81" stopIfTrue="1" operator="equal">
      <formula>"Trattamento di dati personali: verifica preliminare dei rischi mostra rischio elevato"</formula>
    </cfRule>
  </conditionalFormatting>
  <conditionalFormatting sqref="E7:E8">
    <cfRule type="cellIs" dxfId="182" priority="22" stopIfTrue="1" operator="equal">
      <formula>"Keine Personendaten"</formula>
    </cfRule>
    <cfRule type="cellIs" dxfId="181" priority="23" stopIfTrue="1" operator="equal">
      <formula>"Personendaten werden bearbeitet - Risikovorprüfung ergibt kein hohes Risiko"</formula>
    </cfRule>
    <cfRule type="cellIs" dxfId="180" priority="24" stopIfTrue="1" operator="equal">
      <formula>"Personendaten werden bearbeitet - Risikovorprüfung ergibt hohe Risiken"</formula>
    </cfRule>
  </conditionalFormatting>
  <conditionalFormatting sqref="E8:E9">
    <cfRule type="cellIs" dxfId="179" priority="16" stopIfTrue="1" operator="equal">
      <formula>"Keine Personendaten"</formula>
    </cfRule>
    <cfRule type="cellIs" dxfId="178" priority="17" stopIfTrue="1" operator="equal">
      <formula>"Personendaten werden bearbeitet - Risikovorprüfung ergibt kein hohes Risiko"</formula>
    </cfRule>
    <cfRule type="cellIs" dxfId="177" priority="18" stopIfTrue="1" operator="equal">
      <formula>"Personendaten werden bearbeitet - Risikovorprüfung ergibt hohe Risiken"</formula>
    </cfRule>
  </conditionalFormatting>
  <conditionalFormatting sqref="E9:E10">
    <cfRule type="cellIs" dxfId="176" priority="10" stopIfTrue="1" operator="equal">
      <formula>"Keine Personendaten"</formula>
    </cfRule>
    <cfRule type="cellIs" dxfId="175" priority="11" stopIfTrue="1" operator="equal">
      <formula>"Personendaten werden bearbeitet - Risikovorprüfung ergibt kein hohes Risiko"</formula>
    </cfRule>
    <cfRule type="cellIs" dxfId="174" priority="12" stopIfTrue="1" operator="equal">
      <formula>"Personendaten werden bearbeitet - Risikovorprüfung ergibt hohe Risiken"</formula>
    </cfRule>
  </conditionalFormatting>
  <conditionalFormatting sqref="E10:E12">
    <cfRule type="cellIs" dxfId="173" priority="1" stopIfTrue="1" operator="equal">
      <formula>"Keine Personendaten"</formula>
    </cfRule>
    <cfRule type="cellIs" dxfId="172" priority="2" stopIfTrue="1" operator="equal">
      <formula>"Personendaten werden bearbeitet - Risikovorprüfung ergibt kein hohes Risiko"</formula>
    </cfRule>
    <cfRule type="cellIs" dxfId="171" priority="3" stopIfTrue="1" operator="equal">
      <formula>"Personendaten werden bearbeitet - Risikovorprüfung ergibt hohe Risiken"</formula>
    </cfRule>
  </conditionalFormatting>
  <dataValidations count="2">
    <dataValidation type="list" allowBlank="1" showInputMessage="1" showErrorMessage="1" sqref="C6:C15" xr:uid="{46A9C818-056B-4F4D-8159-687CC28E8534}">
      <formula1>"Non noto, Non classificato, Classificazione: AD USO INTERNO, Classificazione: CONFIDENZIALE, Classificazione: SEGRETO"</formula1>
    </dataValidation>
    <dataValidation type="list" allowBlank="1" showInputMessage="1" showErrorMessage="1" sqref="E6:E15" xr:uid="{31010942-B790-4A7B-8054-8FF0661E7554}">
      <formula1>"Nessun dato personale, Trattamento di dati personali: verifica preliminare dei rischi non mostra rischio elevato, Trattamento di dati personali: verifica preliminare dei rischi mostra rischio elevato"</formula1>
    </dataValidation>
  </dataValidations>
  <pageMargins left="0.7" right="0.7" top="0.78740157499999996" bottom="0.78740157499999996" header="0.3" footer="0.3"/>
  <pageSetup paperSize="9" scale="99" fitToHeight="0" orientation="landscape" r:id="rId1"/>
  <headerFooter>
    <oddHeader>&amp;L&amp;A&amp;C&amp;14&amp;B&amp;"Arial"Analisi della necessità di protezione&amp;"-,Regular"&amp;R&amp;12P041-Hi01</oddHeader>
  </headerFooter>
  <colBreaks count="1" manualBreakCount="1">
    <brk id="5"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2519-1D95-4664-A8CE-95FD99DF2701}">
  <sheetPr codeName="Tabelle7">
    <pageSetUpPr fitToPage="1"/>
  </sheetPr>
  <dimension ref="B1:G15"/>
  <sheetViews>
    <sheetView zoomScaleNormal="100" workbookViewId="0">
      <selection activeCell="H9" sqref="H9"/>
    </sheetView>
  </sheetViews>
  <sheetFormatPr baseColWidth="10" defaultColWidth="11.42578125" defaultRowHeight="12.75" x14ac:dyDescent="0.2"/>
  <cols>
    <col min="2" max="2" width="48.5703125" customWidth="1"/>
    <col min="3" max="6" width="45.42578125" customWidth="1"/>
  </cols>
  <sheetData>
    <row r="1" spans="2:7" ht="50.45" customHeight="1" x14ac:dyDescent="0.2">
      <c r="B1" s="130"/>
      <c r="C1" s="14"/>
      <c r="D1" s="14"/>
      <c r="F1" s="54" t="str">
        <f>IF(ISBLANK('1. Copertina - informazioni'!D8),"",'1. Copertina - informazioni'!D8)</f>
        <v/>
      </c>
      <c r="G1" s="54"/>
    </row>
    <row r="2" spans="2:7" ht="30.6" customHeight="1" x14ac:dyDescent="0.2">
      <c r="B2" s="130"/>
      <c r="C2" s="14"/>
      <c r="D2" s="14"/>
      <c r="F2" s="54" t="str">
        <f>IF(ISBLANK('1. Copertina - informazioni'!D9),"",'1. Copertina - informazioni'!D9)</f>
        <v/>
      </c>
    </row>
    <row r="3" spans="2:7" ht="15" x14ac:dyDescent="0.2">
      <c r="B3" s="31" t="str">
        <f>IF(ISBLANK('1. Copertina - informazioni'!D6),"",'1. Copertina - informazioni'!D6)</f>
        <v>Nome dell’oggetto da proteggere</v>
      </c>
      <c r="C3" s="13"/>
      <c r="D3" s="11" t="str">
        <f>'1. Copertina - informazioni'!D3</f>
        <v>Versione: P041-Hi01_V5.1.1</v>
      </c>
      <c r="F3" s="30" t="str">
        <f>'1. Copertina - informazioni'!D10</f>
        <v>Non classificato</v>
      </c>
    </row>
    <row r="4" spans="2:7" ht="15.75" thickBot="1" x14ac:dyDescent="0.25">
      <c r="C4" s="6"/>
      <c r="D4" s="6"/>
      <c r="E4" s="1"/>
      <c r="F4" s="6"/>
    </row>
    <row r="5" spans="2:7" s="43" customFormat="1" ht="54.75" customHeight="1" thickBot="1" x14ac:dyDescent="0.25">
      <c r="B5" s="44" t="s">
        <v>55</v>
      </c>
      <c r="C5" s="45" t="s">
        <v>56</v>
      </c>
      <c r="D5" s="45" t="s">
        <v>57</v>
      </c>
      <c r="E5" s="45" t="s">
        <v>58</v>
      </c>
      <c r="F5" s="46" t="s">
        <v>59</v>
      </c>
    </row>
    <row r="6" spans="2:7" s="15" customFormat="1" ht="54.75" customHeight="1" thickBot="1" x14ac:dyDescent="0.25">
      <c r="B6" s="83" t="str">
        <f>IF(ISBLANK('2. Elenco delle informazioni'!B6),"",'2. Elenco delle informazioni'!B6)</f>
        <v/>
      </c>
      <c r="C6" s="81"/>
      <c r="D6" s="63"/>
      <c r="E6" s="63"/>
      <c r="F6" s="63"/>
    </row>
    <row r="7" spans="2:7" s="15" customFormat="1" ht="24.75" customHeight="1" thickBot="1" x14ac:dyDescent="0.25">
      <c r="B7" s="83" t="str">
        <f>IF(ISBLANK('2. Elenco delle informazioni'!B7),"",'2. Elenco delle informazioni'!B7)</f>
        <v/>
      </c>
      <c r="C7" s="82"/>
      <c r="D7" s="63"/>
      <c r="E7" s="63"/>
      <c r="F7" s="63"/>
    </row>
    <row r="8" spans="2:7" s="15" customFormat="1" ht="24.75" customHeight="1" thickBot="1" x14ac:dyDescent="0.25">
      <c r="B8" s="83" t="str">
        <f>IF(ISBLANK('2. Elenco delle informazioni'!B8),"",'2. Elenco delle informazioni'!B8)</f>
        <v/>
      </c>
      <c r="C8" s="82"/>
      <c r="D8" s="63"/>
      <c r="E8" s="63"/>
      <c r="F8" s="63"/>
    </row>
    <row r="9" spans="2:7" s="15" customFormat="1" ht="24.75" customHeight="1" thickBot="1" x14ac:dyDescent="0.25">
      <c r="B9" s="83" t="str">
        <f>IF(ISBLANK('2. Elenco delle informazioni'!B9),"",'2. Elenco delle informazioni'!B9)</f>
        <v/>
      </c>
      <c r="C9" s="81"/>
      <c r="D9" s="63"/>
      <c r="E9" s="63"/>
      <c r="F9" s="63"/>
    </row>
    <row r="10" spans="2:7" s="15" customFormat="1" ht="24.75" customHeight="1" thickBot="1" x14ac:dyDescent="0.25">
      <c r="B10" s="83" t="str">
        <f>IF(ISBLANK('2. Elenco delle informazioni'!B10),"",'2. Elenco delle informazioni'!B10)</f>
        <v/>
      </c>
      <c r="C10" s="81"/>
      <c r="D10" s="63"/>
      <c r="E10" s="63"/>
      <c r="F10" s="63"/>
    </row>
    <row r="11" spans="2:7" s="15" customFormat="1" ht="24.75" customHeight="1" thickBot="1" x14ac:dyDescent="0.25">
      <c r="B11" s="83" t="str">
        <f>IF(ISBLANK('2. Elenco delle informazioni'!B11),"",'2. Elenco delle informazioni'!B11)</f>
        <v/>
      </c>
      <c r="C11" s="81"/>
      <c r="D11" s="63"/>
      <c r="E11" s="63"/>
      <c r="F11" s="63"/>
    </row>
    <row r="12" spans="2:7" s="15" customFormat="1" ht="24.75" customHeight="1" thickBot="1" x14ac:dyDescent="0.25">
      <c r="B12" s="83" t="str">
        <f>IF(ISBLANK('2. Elenco delle informazioni'!B12),"",'2. Elenco delle informazioni'!B12)</f>
        <v/>
      </c>
      <c r="C12" s="81"/>
      <c r="D12" s="63"/>
      <c r="E12" s="63"/>
      <c r="F12" s="63"/>
    </row>
    <row r="13" spans="2:7" s="15" customFormat="1" ht="24.75" customHeight="1" thickBot="1" x14ac:dyDescent="0.25">
      <c r="B13" s="83" t="str">
        <f>IF(ISBLANK('2. Elenco delle informazioni'!B13),"",'2. Elenco delle informazioni'!B13)</f>
        <v/>
      </c>
      <c r="C13" s="81"/>
      <c r="D13" s="63"/>
      <c r="E13" s="63"/>
      <c r="F13" s="63"/>
    </row>
    <row r="14" spans="2:7" s="15" customFormat="1" ht="24.75" customHeight="1" thickBot="1" x14ac:dyDescent="0.25">
      <c r="B14" s="83" t="str">
        <f>IF(ISBLANK('2. Elenco delle informazioni'!B14),"",'2. Elenco delle informazioni'!B14)</f>
        <v/>
      </c>
      <c r="C14" s="81"/>
      <c r="D14" s="63"/>
      <c r="E14" s="63"/>
      <c r="F14" s="63"/>
    </row>
    <row r="15" spans="2:7" s="15" customFormat="1" ht="24.75" customHeight="1" thickBot="1" x14ac:dyDescent="0.25">
      <c r="B15" s="84" t="str">
        <f>IF(ISBLANK('2. Elenco delle informazioni'!B15),"",'2. Elenco delle informazioni'!B15)</f>
        <v/>
      </c>
      <c r="C15" s="81"/>
      <c r="D15" s="63"/>
      <c r="E15" s="63"/>
      <c r="F15" s="63"/>
    </row>
  </sheetData>
  <mergeCells count="1">
    <mergeCell ref="B1:B2"/>
  </mergeCells>
  <conditionalFormatting sqref="E4">
    <cfRule type="cellIs" dxfId="170" priority="31" operator="equal">
      <formula>"SEGRETO"</formula>
    </cfRule>
    <cfRule type="cellIs" dxfId="169" priority="32" operator="equal">
      <formula>"AD USO INTERNO"</formula>
    </cfRule>
    <cfRule type="cellIs" dxfId="168" priority="33" operator="equal">
      <formula>"CONFIDENZIALE"</formula>
    </cfRule>
  </conditionalFormatting>
  <pageMargins left="0.7" right="0.7" top="0.78740157499999996" bottom="0.78740157499999996" header="0.3" footer="0.3"/>
  <pageSetup paperSize="9" scale="58" fitToHeight="0" orientation="landscape" r:id="rId1"/>
  <headerFooter>
    <oddHeader>&amp;L&amp;A&amp;C&amp;14&amp;B&amp;"Arial"Analisi della necessità di protezione&amp;"-,Regular"&amp;R&amp;12P041-Hi01</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2F04-B6A9-4B4D-9595-C3066FFC535C}">
  <sheetPr codeName="Tabelle4">
    <pageSetUpPr fitToPage="1"/>
  </sheetPr>
  <dimension ref="B1:J48"/>
  <sheetViews>
    <sheetView zoomScaleNormal="100" workbookViewId="0">
      <selection activeCell="C42" sqref="C42"/>
    </sheetView>
  </sheetViews>
  <sheetFormatPr baseColWidth="10" defaultColWidth="11.42578125" defaultRowHeight="12.75" x14ac:dyDescent="0.2"/>
  <cols>
    <col min="1" max="1" width="5.85546875" customWidth="1"/>
    <col min="2" max="2" width="80" style="18" customWidth="1"/>
    <col min="3" max="3" width="21.42578125" style="9" customWidth="1"/>
    <col min="4" max="4" width="23.85546875" style="9" customWidth="1"/>
    <col min="5" max="5" width="21.42578125" style="9" customWidth="1"/>
    <col min="6" max="6" width="25.140625" style="9" customWidth="1"/>
    <col min="7" max="7" width="0.42578125" hidden="1" customWidth="1"/>
    <col min="8" max="9" width="0.5703125" hidden="1" customWidth="1"/>
    <col min="10" max="10" width="0.140625" hidden="1" customWidth="1"/>
  </cols>
  <sheetData>
    <row r="1" spans="2:10" ht="50.45" customHeight="1" x14ac:dyDescent="0.2">
      <c r="B1" s="130"/>
      <c r="C1" s="14"/>
      <c r="D1" s="14"/>
      <c r="E1" s="103" t="str">
        <f>IF(ISBLANK('1. Copertina - informazioni'!D8),"",'1. Copertina - informazioni'!D8)</f>
        <v/>
      </c>
      <c r="F1" s="103"/>
      <c r="G1" s="54"/>
    </row>
    <row r="2" spans="2:10" ht="30.6" customHeight="1" x14ac:dyDescent="0.2">
      <c r="B2" s="130"/>
      <c r="C2" s="14"/>
      <c r="D2" s="14"/>
      <c r="E2" s="103" t="str">
        <f>IF(ISBLANK('1. Copertina - informazioni'!D9),"",'1. Copertina - informazioni'!D9)</f>
        <v/>
      </c>
      <c r="F2" s="103"/>
    </row>
    <row r="3" spans="2:10" ht="15" x14ac:dyDescent="0.2">
      <c r="B3" s="31" t="str">
        <f>IF(ISBLANK('1. Copertina - informazioni'!D6),"",'1. Copertina - informazioni'!D6)</f>
        <v>Nome dell’oggetto da proteggere</v>
      </c>
      <c r="C3" s="55"/>
      <c r="D3" s="11" t="str">
        <f>'1. Copertina - informazioni'!D3</f>
        <v>Versione: P041-Hi01_V5.1.1</v>
      </c>
      <c r="E3"/>
      <c r="F3" s="30" t="str">
        <f>'1. Copertina - informazioni'!D10</f>
        <v>Non classificato</v>
      </c>
    </row>
    <row r="4" spans="2:10" ht="22.5" customHeight="1" x14ac:dyDescent="0.2"/>
    <row r="5" spans="2:10" s="38" customFormat="1" ht="63.75" customHeight="1" x14ac:dyDescent="0.2">
      <c r="B5" s="36" t="s">
        <v>60</v>
      </c>
      <c r="C5" s="37" t="s">
        <v>61</v>
      </c>
      <c r="D5" s="37" t="s">
        <v>62</v>
      </c>
      <c r="E5" s="37" t="s">
        <v>63</v>
      </c>
      <c r="F5" s="37" t="s">
        <v>64</v>
      </c>
      <c r="G5" s="36" t="s">
        <v>65</v>
      </c>
      <c r="H5" s="36" t="s">
        <v>66</v>
      </c>
      <c r="I5" s="36" t="s">
        <v>67</v>
      </c>
      <c r="J5" s="36" t="s">
        <v>68</v>
      </c>
    </row>
    <row r="6" spans="2:10" ht="38.25" x14ac:dyDescent="0.2">
      <c r="B6" s="34" t="s">
        <v>69</v>
      </c>
      <c r="C6" s="8" t="s">
        <v>70</v>
      </c>
      <c r="D6" s="8" t="s">
        <v>70</v>
      </c>
      <c r="E6" s="8" t="s">
        <v>70</v>
      </c>
      <c r="F6" s="8" t="s">
        <v>70</v>
      </c>
      <c r="G6" s="92" t="str">
        <f>IF(COUNTIF(C6:C6, "Corrisponde") &gt; 0, "Art. 20 lett. a OSIn; ", "")</f>
        <v/>
      </c>
      <c r="H6" s="92" t="str">
        <f t="shared" ref="H6:J6" si="0">IF(COUNTIF(D6:D6, "Corrisponde") &gt; 0, "Art. 20 lett. a OSIn; ", "")</f>
        <v/>
      </c>
      <c r="I6" s="92" t="str">
        <f t="shared" si="0"/>
        <v/>
      </c>
      <c r="J6" s="92" t="str">
        <f t="shared" si="0"/>
        <v/>
      </c>
    </row>
    <row r="7" spans="2:10" ht="38.25" x14ac:dyDescent="0.2">
      <c r="B7" s="34" t="s">
        <v>71</v>
      </c>
      <c r="C7" s="8" t="s">
        <v>70</v>
      </c>
      <c r="D7" s="8" t="s">
        <v>70</v>
      </c>
      <c r="E7" s="8" t="s">
        <v>70</v>
      </c>
      <c r="F7" s="8" t="s">
        <v>70</v>
      </c>
      <c r="G7" s="7" t="str">
        <f>IF(COUNTIF(C7:C7, "Corrisponde") &gt; 0, "Art. 19 lett. a OSIn; ", "")</f>
        <v/>
      </c>
      <c r="H7" s="7" t="str">
        <f t="shared" ref="H7:J7" si="1">IF(COUNTIF(D7:D7, "Corrisponde") &gt; 0, "Art. 19 lett. a OSIn; ", "")</f>
        <v/>
      </c>
      <c r="I7" s="7" t="str">
        <f t="shared" si="1"/>
        <v/>
      </c>
      <c r="J7" s="7" t="str">
        <f t="shared" si="1"/>
        <v/>
      </c>
    </row>
    <row r="8" spans="2:10" ht="25.5" x14ac:dyDescent="0.2">
      <c r="B8" s="34" t="s">
        <v>72</v>
      </c>
      <c r="C8" s="8" t="s">
        <v>70</v>
      </c>
      <c r="D8" s="8" t="s">
        <v>70</v>
      </c>
      <c r="E8" s="8" t="s">
        <v>70</v>
      </c>
      <c r="F8" s="8" t="s">
        <v>70</v>
      </c>
      <c r="G8" s="7" t="str">
        <f>IF(COUNTIF(C8:C8, "Corrisponde") &gt; 0, "Art. 18 lett. a OSIn; ", "")</f>
        <v/>
      </c>
      <c r="H8" s="7" t="str">
        <f t="shared" ref="H8:J8" si="2">IF(COUNTIF(D8:D8, "Corrisponde") &gt; 0, "Art. 18 lett. a OSIn; ", "")</f>
        <v/>
      </c>
      <c r="I8" s="7" t="str">
        <f t="shared" si="2"/>
        <v/>
      </c>
      <c r="J8" s="7" t="str">
        <f t="shared" si="2"/>
        <v/>
      </c>
    </row>
    <row r="9" spans="2:10" x14ac:dyDescent="0.2">
      <c r="B9" s="39"/>
      <c r="C9" s="132"/>
      <c r="D9" s="132"/>
      <c r="E9" s="132"/>
      <c r="F9" s="132"/>
      <c r="G9" s="132"/>
      <c r="H9" s="132"/>
      <c r="I9" s="132"/>
      <c r="J9" s="133"/>
    </row>
    <row r="10" spans="2:10" ht="38.25" x14ac:dyDescent="0.2">
      <c r="B10" s="34" t="s">
        <v>73</v>
      </c>
      <c r="C10" s="8" t="s">
        <v>70</v>
      </c>
      <c r="D10" s="8" t="s">
        <v>70</v>
      </c>
      <c r="E10" s="8" t="s">
        <v>70</v>
      </c>
      <c r="F10" s="8" t="s">
        <v>70</v>
      </c>
      <c r="G10" s="7" t="str">
        <f>IF(COUNTIF(C10:C10, "Corrisponde") &gt; 0, "Art. 20 lett. b OSIn; ", "")</f>
        <v/>
      </c>
      <c r="H10" s="7" t="str">
        <f t="shared" ref="H10:J10" si="3">IF(COUNTIF(D10:D10, "Corrisponde") &gt; 0, "Art. 20 lett. b OSIn; ", "")</f>
        <v/>
      </c>
      <c r="I10" s="7" t="str">
        <f t="shared" si="3"/>
        <v/>
      </c>
      <c r="J10" s="7" t="str">
        <f t="shared" si="3"/>
        <v/>
      </c>
    </row>
    <row r="11" spans="2:10" ht="25.5" x14ac:dyDescent="0.2">
      <c r="B11" s="35" t="s">
        <v>74</v>
      </c>
      <c r="C11" s="8" t="s">
        <v>70</v>
      </c>
      <c r="D11" s="8" t="s">
        <v>70</v>
      </c>
      <c r="E11" s="8" t="s">
        <v>70</v>
      </c>
      <c r="F11" s="8" t="s">
        <v>70</v>
      </c>
      <c r="G11" s="7" t="str">
        <f>IF(COUNTIF(C11:C11, "Corrisponde") &gt; 0, "Art. 19 lett. b OSIn; ", "")</f>
        <v/>
      </c>
      <c r="H11" s="7" t="str">
        <f t="shared" ref="H11:J11" si="4">IF(COUNTIF(D11:D11, "Corrisponde") &gt; 0, "Art. 19 lett. b OSIn; ", "")</f>
        <v/>
      </c>
      <c r="I11" s="7" t="str">
        <f t="shared" si="4"/>
        <v/>
      </c>
      <c r="J11" s="7" t="str">
        <f t="shared" si="4"/>
        <v/>
      </c>
    </row>
    <row r="12" spans="2:10" ht="38.25" x14ac:dyDescent="0.2">
      <c r="B12" s="34" t="s">
        <v>75</v>
      </c>
      <c r="C12" s="8" t="s">
        <v>70</v>
      </c>
      <c r="D12" s="8" t="s">
        <v>70</v>
      </c>
      <c r="E12" s="8" t="s">
        <v>70</v>
      </c>
      <c r="F12" s="8" t="s">
        <v>70</v>
      </c>
      <c r="G12" s="7" t="str">
        <f>IF(COUNTIF(C12:C12, "Corrisponde") &gt; 0, "Art. 18 lett. b OSIn; ", "")</f>
        <v/>
      </c>
      <c r="H12" s="7" t="str">
        <f t="shared" ref="H12:J12" si="5">IF(COUNTIF(D12:D12, "Corrisponde") &gt; 0, "Art. 18 lett. b OSIn; ", "")</f>
        <v/>
      </c>
      <c r="I12" s="7" t="str">
        <f t="shared" si="5"/>
        <v/>
      </c>
      <c r="J12" s="7" t="str">
        <f t="shared" si="5"/>
        <v/>
      </c>
    </row>
    <row r="13" spans="2:10" ht="14.25" x14ac:dyDescent="0.2">
      <c r="B13" s="39"/>
      <c r="C13" s="134"/>
      <c r="D13" s="135"/>
      <c r="E13" s="135"/>
      <c r="F13" s="135"/>
      <c r="G13" s="135"/>
      <c r="H13" s="135"/>
      <c r="I13" s="135"/>
      <c r="J13" s="136"/>
    </row>
    <row r="14" spans="2:10" ht="38.25" x14ac:dyDescent="0.2">
      <c r="B14" s="34" t="s">
        <v>76</v>
      </c>
      <c r="C14" s="8" t="s">
        <v>70</v>
      </c>
      <c r="D14" s="8" t="s">
        <v>70</v>
      </c>
      <c r="E14" s="8" t="s">
        <v>70</v>
      </c>
      <c r="F14" s="8" t="s">
        <v>70</v>
      </c>
      <c r="G14" s="7" t="str">
        <f>IF(COUNTIF(C14:C14, "Corrisponde") &gt; 0, "Art. 20 lett. c OSIn; ", "")</f>
        <v/>
      </c>
      <c r="H14" s="7" t="str">
        <f t="shared" ref="H14:J14" si="6">IF(COUNTIF(D14:D14, "Corrisponde") &gt; 0, "Art. 20 lett. c OSIn; ", "")</f>
        <v/>
      </c>
      <c r="I14" s="7" t="str">
        <f t="shared" si="6"/>
        <v/>
      </c>
      <c r="J14" s="7" t="str">
        <f t="shared" si="6"/>
        <v/>
      </c>
    </row>
    <row r="15" spans="2:10" ht="25.5" x14ac:dyDescent="0.2">
      <c r="B15" s="34" t="s">
        <v>77</v>
      </c>
      <c r="C15" s="8" t="s">
        <v>70</v>
      </c>
      <c r="D15" s="8" t="s">
        <v>70</v>
      </c>
      <c r="E15" s="8" t="s">
        <v>70</v>
      </c>
      <c r="F15" s="8" t="s">
        <v>70</v>
      </c>
      <c r="G15" s="7" t="str">
        <f>IF(COUNTIF(C15:C15, "Corrisponde") &gt; 0, "Art. 19 lett. c OSIn; ", "")</f>
        <v/>
      </c>
      <c r="H15" s="7" t="str">
        <f t="shared" ref="H15:J15" si="7">IF(COUNTIF(D15:D15, "Corrisponde") &gt; 0, "Art. 19 lett. c OSIn; ", "")</f>
        <v/>
      </c>
      <c r="I15" s="7" t="str">
        <f t="shared" si="7"/>
        <v/>
      </c>
      <c r="J15" s="7" t="str">
        <f t="shared" si="7"/>
        <v/>
      </c>
    </row>
    <row r="16" spans="2:10" x14ac:dyDescent="0.2">
      <c r="B16" s="131"/>
      <c r="C16" s="132"/>
      <c r="D16" s="132"/>
      <c r="E16" s="132"/>
      <c r="F16" s="132"/>
      <c r="G16" s="132"/>
      <c r="H16" s="132"/>
      <c r="I16" s="132"/>
      <c r="J16" s="133"/>
    </row>
    <row r="17" spans="2:10" ht="25.5" x14ac:dyDescent="0.2">
      <c r="B17" s="34" t="s">
        <v>78</v>
      </c>
      <c r="C17" s="8" t="s">
        <v>70</v>
      </c>
      <c r="D17" s="8" t="s">
        <v>70</v>
      </c>
      <c r="E17" s="8" t="s">
        <v>70</v>
      </c>
      <c r="F17" s="8" t="s">
        <v>70</v>
      </c>
      <c r="G17" s="7" t="str">
        <f>IF(COUNTIF(C17:C17, "Corrisponde") &gt; 0, "Art. 20 lett. d OSIn; ", "")</f>
        <v/>
      </c>
      <c r="H17" s="7" t="str">
        <f t="shared" ref="H17:J17" si="8">IF(COUNTIF(D17:D17, "Corrisponde") &gt; 0, "Art. 20 lett. d OSIn; ", "")</f>
        <v/>
      </c>
      <c r="I17" s="7" t="str">
        <f t="shared" si="8"/>
        <v/>
      </c>
      <c r="J17" s="7" t="str">
        <f t="shared" si="8"/>
        <v/>
      </c>
    </row>
    <row r="18" spans="2:10" ht="25.5" x14ac:dyDescent="0.2">
      <c r="B18" s="34" t="s">
        <v>79</v>
      </c>
      <c r="C18" s="8" t="s">
        <v>70</v>
      </c>
      <c r="D18" s="8" t="s">
        <v>70</v>
      </c>
      <c r="E18" s="8" t="s">
        <v>70</v>
      </c>
      <c r="F18" s="8" t="s">
        <v>70</v>
      </c>
      <c r="G18" s="7" t="str">
        <f>IF(COUNTIF(C18:C18, "Corrisponde") &gt; 0, "Art. 19 lett. d OSIn; ", "")</f>
        <v/>
      </c>
      <c r="H18" s="7" t="str">
        <f t="shared" ref="H18:J18" si="9">IF(COUNTIF(D18:D18, "Corrisponde") &gt; 0, "Art. 19 lett. d OSIn; ", "")</f>
        <v/>
      </c>
      <c r="I18" s="7" t="str">
        <f t="shared" si="9"/>
        <v/>
      </c>
      <c r="J18" s="7" t="str">
        <f t="shared" si="9"/>
        <v/>
      </c>
    </row>
    <row r="19" spans="2:10" ht="14.25" x14ac:dyDescent="0.2">
      <c r="B19" s="34" t="s">
        <v>80</v>
      </c>
      <c r="C19" s="8" t="s">
        <v>70</v>
      </c>
      <c r="D19" s="8" t="s">
        <v>70</v>
      </c>
      <c r="E19" s="8" t="s">
        <v>70</v>
      </c>
      <c r="F19" s="8" t="s">
        <v>70</v>
      </c>
      <c r="G19" s="7" t="str">
        <f>IF(COUNTIF(C19:C19, "Corrisponde") &gt; 0, "Art. 18 lett. c OSIn; ", "")</f>
        <v/>
      </c>
      <c r="H19" s="7" t="str">
        <f t="shared" ref="H19:J19" si="10">IF(COUNTIF(D19:D19, "Corrisponde") &gt; 0, "Art. 18 lett. c OSIn; ", "")</f>
        <v/>
      </c>
      <c r="I19" s="7" t="str">
        <f t="shared" si="10"/>
        <v/>
      </c>
      <c r="J19" s="7" t="str">
        <f t="shared" si="10"/>
        <v/>
      </c>
    </row>
    <row r="20" spans="2:10" x14ac:dyDescent="0.2">
      <c r="B20" s="131"/>
      <c r="C20" s="132"/>
      <c r="D20" s="132"/>
      <c r="E20" s="132"/>
      <c r="F20" s="132"/>
      <c r="G20" s="132"/>
      <c r="H20" s="132"/>
      <c r="I20" s="132"/>
      <c r="J20" s="133"/>
    </row>
    <row r="21" spans="2:10" ht="25.5" x14ac:dyDescent="0.2">
      <c r="B21" s="34" t="s">
        <v>81</v>
      </c>
      <c r="C21" s="8" t="s">
        <v>70</v>
      </c>
      <c r="D21" s="8" t="s">
        <v>70</v>
      </c>
      <c r="E21" s="8" t="s">
        <v>70</v>
      </c>
      <c r="F21" s="8" t="s">
        <v>70</v>
      </c>
      <c r="G21" s="7" t="str">
        <f>IF(COUNTIF(C21:C21, "Corrisponde") &gt; 0, "Art. 20 lett. e OSIn; ", "")</f>
        <v/>
      </c>
      <c r="H21" s="7" t="str">
        <f t="shared" ref="H21:J21" si="11">IF(COUNTIF(D21:D21, "Corrisponde") &gt; 0, "Art. 20 lett. e OSIn; ", "")</f>
        <v/>
      </c>
      <c r="I21" s="7" t="str">
        <f t="shared" si="11"/>
        <v/>
      </c>
      <c r="J21" s="7" t="str">
        <f t="shared" si="11"/>
        <v/>
      </c>
    </row>
    <row r="22" spans="2:10" ht="25.5" x14ac:dyDescent="0.2">
      <c r="B22" s="34" t="s">
        <v>82</v>
      </c>
      <c r="C22" s="8" t="s">
        <v>70</v>
      </c>
      <c r="D22" s="8" t="s">
        <v>70</v>
      </c>
      <c r="E22" s="8" t="s">
        <v>70</v>
      </c>
      <c r="F22" s="8" t="s">
        <v>70</v>
      </c>
      <c r="G22" s="7" t="str">
        <f>IF(COUNTIF(C22:C22, "Corrisponde") &gt; 0, "Art. 19 lett. e OSIn; ", "")</f>
        <v/>
      </c>
      <c r="H22" s="7" t="str">
        <f t="shared" ref="H22:J22" si="12">IF(COUNTIF(D22:D22, "Corrisponde") &gt; 0, "Art. 19 lett. e OSIn; ", "")</f>
        <v/>
      </c>
      <c r="I22" s="7" t="str">
        <f t="shared" si="12"/>
        <v/>
      </c>
      <c r="J22" s="7" t="str">
        <f t="shared" si="12"/>
        <v/>
      </c>
    </row>
    <row r="23" spans="2:10" ht="25.5" x14ac:dyDescent="0.2">
      <c r="B23" s="34" t="s">
        <v>83</v>
      </c>
      <c r="C23" s="8" t="s">
        <v>70</v>
      </c>
      <c r="D23" s="8" t="s">
        <v>70</v>
      </c>
      <c r="E23" s="8" t="s">
        <v>70</v>
      </c>
      <c r="F23" s="8" t="s">
        <v>70</v>
      </c>
      <c r="G23" s="7" t="str">
        <f>IF(COUNTIF(C23:C23, "Corrisponde") &gt; 0, "Art. 18 lett. d OSIn; ", "")</f>
        <v/>
      </c>
      <c r="H23" s="7" t="str">
        <f t="shared" ref="H23:J23" si="13">IF(COUNTIF(D23:D23, "Corrisponde") &gt; 0, "Art. 18 lett. d OSIn; ", "")</f>
        <v/>
      </c>
      <c r="I23" s="7" t="str">
        <f t="shared" si="13"/>
        <v/>
      </c>
      <c r="J23" s="7" t="str">
        <f t="shared" si="13"/>
        <v/>
      </c>
    </row>
    <row r="24" spans="2:10" x14ac:dyDescent="0.2">
      <c r="B24" s="131"/>
      <c r="C24" s="132"/>
      <c r="D24" s="132"/>
      <c r="E24" s="132"/>
      <c r="F24" s="132"/>
      <c r="G24" s="132"/>
      <c r="H24" s="132"/>
      <c r="I24" s="132"/>
      <c r="J24" s="133"/>
    </row>
    <row r="25" spans="2:10" ht="25.5" x14ac:dyDescent="0.2">
      <c r="B25" s="34" t="s">
        <v>84</v>
      </c>
      <c r="C25" s="8" t="s">
        <v>70</v>
      </c>
      <c r="D25" s="8" t="s">
        <v>70</v>
      </c>
      <c r="E25" s="8" t="s">
        <v>70</v>
      </c>
      <c r="F25" s="8" t="s">
        <v>70</v>
      </c>
      <c r="G25" s="7" t="str">
        <f>IF(COUNTIF(C25:C25, "Corrisponde") &gt; 0, "Art. 20 lett. f OSIn; ", "")</f>
        <v/>
      </c>
      <c r="H25" s="7" t="str">
        <f t="shared" ref="H25:J25" si="14">IF(COUNTIF(D25:D25, "Corrisponde") &gt; 0, "Art. 20 lett. f OSIn; ", "")</f>
        <v/>
      </c>
      <c r="I25" s="7" t="str">
        <f t="shared" si="14"/>
        <v/>
      </c>
      <c r="J25" s="7" t="str">
        <f t="shared" si="14"/>
        <v/>
      </c>
    </row>
    <row r="26" spans="2:10" ht="25.5" x14ac:dyDescent="0.2">
      <c r="B26" s="34" t="s">
        <v>85</v>
      </c>
      <c r="C26" s="8" t="s">
        <v>70</v>
      </c>
      <c r="D26" s="8" t="s">
        <v>70</v>
      </c>
      <c r="E26" s="8" t="s">
        <v>70</v>
      </c>
      <c r="F26" s="8" t="s">
        <v>70</v>
      </c>
      <c r="G26" s="7" t="str">
        <f>IF(COUNTIF(C26:C26, "Corrisponde") &gt; 0, "Art. 19 lett. f OSIn; ", "")</f>
        <v/>
      </c>
      <c r="H26" s="7" t="str">
        <f t="shared" ref="H26:J26" si="15">IF(COUNTIF(D26:D26, "Corrisponde") &gt; 0, "Art. 19 lett. f OSIn; ", "")</f>
        <v/>
      </c>
      <c r="I26" s="7" t="str">
        <f t="shared" si="15"/>
        <v/>
      </c>
      <c r="J26" s="7" t="str">
        <f t="shared" si="15"/>
        <v/>
      </c>
    </row>
    <row r="27" spans="2:10" x14ac:dyDescent="0.2">
      <c r="B27" s="131"/>
      <c r="C27" s="132"/>
      <c r="D27" s="132"/>
      <c r="E27" s="132"/>
      <c r="F27" s="132"/>
      <c r="G27" s="132"/>
      <c r="H27" s="132"/>
      <c r="I27" s="132"/>
      <c r="J27" s="133"/>
    </row>
    <row r="28" spans="2:10" ht="25.5" x14ac:dyDescent="0.2">
      <c r="B28" s="34" t="s">
        <v>86</v>
      </c>
      <c r="C28" s="8" t="s">
        <v>70</v>
      </c>
      <c r="D28" s="8" t="s">
        <v>70</v>
      </c>
      <c r="E28" s="8" t="s">
        <v>70</v>
      </c>
      <c r="F28" s="8" t="s">
        <v>70</v>
      </c>
      <c r="G28" s="7" t="str">
        <f>IF(COUNTIF(C28:C28, "Corrisponde") &gt; 0, "Art. 20 lett. g OSIn; ", "")</f>
        <v/>
      </c>
      <c r="H28" s="7" t="str">
        <f t="shared" ref="H28:J28" si="16">IF(COUNTIF(D28:D28, "Corrisponde") &gt; 0, "Art. 20 lett. g OSIn; ", "")</f>
        <v/>
      </c>
      <c r="I28" s="7" t="str">
        <f t="shared" si="16"/>
        <v/>
      </c>
      <c r="J28" s="7" t="str">
        <f t="shared" si="16"/>
        <v/>
      </c>
    </row>
    <row r="29" spans="2:10" ht="25.5" x14ac:dyDescent="0.2">
      <c r="B29" s="34" t="s">
        <v>87</v>
      </c>
      <c r="C29" s="8" t="s">
        <v>70</v>
      </c>
      <c r="D29" s="8" t="s">
        <v>70</v>
      </c>
      <c r="E29" s="8" t="s">
        <v>70</v>
      </c>
      <c r="F29" s="8" t="s">
        <v>70</v>
      </c>
      <c r="G29" s="7" t="str">
        <f>IF(COUNTIF(C29:C29, "Corrisponde") &gt; 0, "Art. 19 lett. g OSIn; ", "")</f>
        <v/>
      </c>
      <c r="H29" s="7" t="str">
        <f t="shared" ref="H29:J29" si="17">IF(COUNTIF(D29:D29, "Corrisponde") &gt; 0, "Art. 19 lett. g OSIn; ", "")</f>
        <v/>
      </c>
      <c r="I29" s="7" t="str">
        <f t="shared" si="17"/>
        <v/>
      </c>
      <c r="J29" s="7" t="str">
        <f t="shared" si="17"/>
        <v/>
      </c>
    </row>
    <row r="30" spans="2:10" ht="14.25" x14ac:dyDescent="0.2">
      <c r="B30" s="34" t="s">
        <v>88</v>
      </c>
      <c r="C30" s="8" t="s">
        <v>70</v>
      </c>
      <c r="D30" s="8" t="s">
        <v>70</v>
      </c>
      <c r="E30" s="8" t="s">
        <v>70</v>
      </c>
      <c r="F30" s="8" t="s">
        <v>70</v>
      </c>
      <c r="G30" s="7" t="str">
        <f>IF(COUNTIF(C30:C30, "Corrisponde") &gt; 0, "Art. 18 lett. e OSIn; ", "")</f>
        <v/>
      </c>
      <c r="H30" s="7" t="str">
        <f t="shared" ref="H30:J30" si="18">IF(COUNTIF(D30:D30, "Corrisponde") &gt; 0, "Art. 18 lett. e OSIn; ", "")</f>
        <v/>
      </c>
      <c r="I30" s="7" t="str">
        <f t="shared" si="18"/>
        <v/>
      </c>
      <c r="J30" s="7" t="str">
        <f t="shared" si="18"/>
        <v/>
      </c>
    </row>
    <row r="31" spans="2:10" x14ac:dyDescent="0.2">
      <c r="B31" s="131"/>
      <c r="C31" s="132"/>
      <c r="D31" s="132"/>
      <c r="E31" s="132"/>
      <c r="F31" s="132"/>
      <c r="G31" s="132"/>
      <c r="H31" s="132"/>
      <c r="I31" s="132"/>
      <c r="J31" s="133"/>
    </row>
    <row r="32" spans="2:10" ht="25.5" x14ac:dyDescent="0.2">
      <c r="B32" s="34" t="s">
        <v>89</v>
      </c>
      <c r="C32" s="8" t="s">
        <v>70</v>
      </c>
      <c r="D32" s="8" t="s">
        <v>70</v>
      </c>
      <c r="E32" s="8" t="s">
        <v>70</v>
      </c>
      <c r="F32" s="8" t="s">
        <v>70</v>
      </c>
      <c r="G32" s="7" t="str">
        <f>IF(COUNTIF(C32:C32, "Corrisponde") &gt; 0, "Art. 20 lett. h OSIn; ", "")</f>
        <v/>
      </c>
      <c r="H32" s="7" t="str">
        <f t="shared" ref="H32:J32" si="19">IF(COUNTIF(D32:D32, "Corrisponde") &gt; 0, "Art. 20 lett. h OSIn; ", "")</f>
        <v/>
      </c>
      <c r="I32" s="7" t="str">
        <f t="shared" si="19"/>
        <v/>
      </c>
      <c r="J32" s="7" t="str">
        <f t="shared" si="19"/>
        <v/>
      </c>
    </row>
    <row r="33" spans="2:10" ht="25.5" x14ac:dyDescent="0.2">
      <c r="B33" s="34" t="s">
        <v>90</v>
      </c>
      <c r="C33" s="8" t="s">
        <v>70</v>
      </c>
      <c r="D33" s="8" t="s">
        <v>70</v>
      </c>
      <c r="E33" s="8" t="s">
        <v>70</v>
      </c>
      <c r="F33" s="8" t="s">
        <v>70</v>
      </c>
      <c r="G33" s="7" t="str">
        <f>IF(COUNTIF(C33:C33, "Corrisponde") &gt; 0, "Art. 19 lett. h OSIn; ", "")</f>
        <v/>
      </c>
      <c r="H33" s="7" t="str">
        <f t="shared" ref="H33:J33" si="20">IF(COUNTIF(D33:D33, "Corrisponde") &gt; 0, "Art. 19 lett. h OSIn; ", "")</f>
        <v/>
      </c>
      <c r="I33" s="7" t="str">
        <f t="shared" si="20"/>
        <v/>
      </c>
      <c r="J33" s="7" t="str">
        <f t="shared" si="20"/>
        <v/>
      </c>
    </row>
    <row r="34" spans="2:10" ht="14.25" x14ac:dyDescent="0.2">
      <c r="B34" s="34" t="s">
        <v>91</v>
      </c>
      <c r="C34" s="8" t="s">
        <v>159</v>
      </c>
      <c r="D34" s="8" t="s">
        <v>70</v>
      </c>
      <c r="E34" s="8" t="s">
        <v>70</v>
      </c>
      <c r="F34" s="8" t="s">
        <v>70</v>
      </c>
      <c r="G34" s="7" t="str">
        <f>IF(COUNTIF(C34:C34, "Corrisponde") &gt; 0, "Art. 18 lett. f OSIn; ", "")</f>
        <v/>
      </c>
      <c r="H34" s="7" t="str">
        <f t="shared" ref="H34:J34" si="21">IF(COUNTIF(D34:D34, "Corrisponde") &gt; 0, "Art. 18 lett. f OSIn; ", "")</f>
        <v/>
      </c>
      <c r="I34" s="7" t="str">
        <f t="shared" si="21"/>
        <v/>
      </c>
      <c r="J34" s="7" t="str">
        <f t="shared" si="21"/>
        <v/>
      </c>
    </row>
    <row r="35" spans="2:10" x14ac:dyDescent="0.2">
      <c r="B35" s="131"/>
      <c r="C35" s="132"/>
      <c r="D35" s="132"/>
      <c r="E35" s="132"/>
      <c r="F35" s="132"/>
      <c r="G35" s="132"/>
      <c r="H35" s="132"/>
      <c r="I35" s="132"/>
      <c r="J35" s="133"/>
    </row>
    <row r="36" spans="2:10" ht="33.75" customHeight="1" x14ac:dyDescent="0.2">
      <c r="B36" s="34" t="s">
        <v>92</v>
      </c>
      <c r="C36" s="50" t="s">
        <v>160</v>
      </c>
      <c r="D36" s="50" t="s">
        <v>160</v>
      </c>
      <c r="E36" s="50" t="s">
        <v>160</v>
      </c>
      <c r="F36" s="50" t="s">
        <v>93</v>
      </c>
      <c r="G36" s="50" t="str">
        <f>IF(IFERROR(SEARCH("50 - 500",C36),0)&gt;0,"Art. 28 cpv. 1 OSIn; ",IF(IFERROR(SEARCH("500",C36),0)&gt;0,"Art. 28 cpv. 2 OSIn; ",""))</f>
        <v/>
      </c>
      <c r="H36" s="50" t="str">
        <f t="shared" ref="H36:J36" si="22">IF(IFERROR(SEARCH("50 - 500",D36),0)&gt;0,"Art. 28 cpv. 1 OSIn; ",IF(IFERROR(SEARCH("500",D36),0)&gt;0,"Art. 28 cpv. 2 OSIn; ",""))</f>
        <v/>
      </c>
      <c r="I36" s="50" t="str">
        <f t="shared" si="22"/>
        <v/>
      </c>
      <c r="J36" s="50" t="str">
        <f t="shared" si="22"/>
        <v/>
      </c>
    </row>
    <row r="37" spans="2:10" x14ac:dyDescent="0.2">
      <c r="B37" s="85"/>
      <c r="C37" s="49"/>
      <c r="D37" s="49"/>
      <c r="E37" s="49"/>
      <c r="F37" s="49"/>
      <c r="G37" s="49"/>
      <c r="H37" s="49"/>
      <c r="I37" s="49"/>
      <c r="J37" s="49"/>
    </row>
    <row r="38" spans="2:10" ht="51" customHeight="1" x14ac:dyDescent="0.2">
      <c r="B38" s="34" t="s">
        <v>94</v>
      </c>
      <c r="C38" s="8" t="s">
        <v>159</v>
      </c>
      <c r="D38" s="8" t="s">
        <v>159</v>
      </c>
      <c r="E38" s="8" t="s">
        <v>70</v>
      </c>
      <c r="F38" s="8" t="s">
        <v>70</v>
      </c>
      <c r="G38" s="51" t="str">
        <f>IF(COUNTIF(C38:C38, "Corrisponde") &gt; 0, "Requisiti previsti da leggi speciali", "")</f>
        <v/>
      </c>
      <c r="H38" s="51" t="str">
        <f t="shared" ref="H38:J38" si="23">IF(COUNTIF(D38:D38, "Corrisponde") &gt; 0, "Requisiti previsti da leggi speciali", "")</f>
        <v/>
      </c>
      <c r="I38" s="51" t="str">
        <f t="shared" si="23"/>
        <v/>
      </c>
      <c r="J38" s="51" t="str">
        <f t="shared" si="23"/>
        <v/>
      </c>
    </row>
    <row r="39" spans="2:10" ht="31.5" customHeight="1" x14ac:dyDescent="0.2">
      <c r="B39" s="86" t="s">
        <v>95</v>
      </c>
      <c r="C39" s="59"/>
      <c r="D39" s="59"/>
      <c r="E39" s="59"/>
      <c r="F39" s="59"/>
      <c r="G39" s="49"/>
      <c r="H39" s="49"/>
      <c r="I39" s="49"/>
      <c r="J39" s="49"/>
    </row>
    <row r="40" spans="2:10" ht="14.1" customHeight="1" thickBot="1" x14ac:dyDescent="0.25">
      <c r="B40" s="49"/>
      <c r="C40" s="49"/>
      <c r="D40" s="49"/>
      <c r="E40" s="49"/>
      <c r="F40" s="49"/>
      <c r="G40" s="49"/>
      <c r="H40" s="49"/>
      <c r="I40" s="49"/>
      <c r="J40" s="49"/>
    </row>
    <row r="41" spans="2:10" ht="39" thickBot="1" x14ac:dyDescent="0.25">
      <c r="B41" s="19" t="s">
        <v>96</v>
      </c>
      <c r="C41" s="41" t="str">
        <f>IF(G41&gt;=3,"SEGRETO",
IF(G41=2,"CONFIDENZIALE",
IF(G41=1,"AD USO INTERNO","Non classificato")))</f>
        <v>Non classificato</v>
      </c>
      <c r="D41" s="49"/>
      <c r="E41" s="49"/>
      <c r="F41" s="49"/>
      <c r="G41" s="52">
        <f>IF(OR('2. Elenco delle informazioni'!C18=3,IFERROR(FIND("20",G44)&gt;0,0)),3,
IF(OR('2. Elenco delle informazioni'!C18=2,IFERROR(FIND(19,G44)&gt;0,0)), 2,
IF(OR('2. Elenco delle informazioni'!C18=1,IFERROR(FIND("18",G44)&gt;0,0)), 1, 0)))</f>
        <v>0</v>
      </c>
      <c r="H41" s="49"/>
      <c r="I41" s="49"/>
      <c r="J41" s="49"/>
    </row>
    <row r="42" spans="2:10" ht="29.25" customHeight="1" thickBot="1" x14ac:dyDescent="0.25">
      <c r="B42" s="90" t="s">
        <v>97</v>
      </c>
      <c r="C42" s="53" t="str">
        <f>IF(G42&gt;=3,"Protezione molto elevata",IF(G42=2,"Protezione elevata","Protezione di base"))</f>
        <v>Protezione di base</v>
      </c>
      <c r="D42" s="53" t="str">
        <f>IF(H42&gt;=3,"Protezione molto elevata",IF(H42=2,"Protezione elevata","Protezione di base"))</f>
        <v>Protezione di base</v>
      </c>
      <c r="E42" s="53" t="str">
        <f>IF(I42&gt;=3,"Protezione molto elevata",IF(I42=2,"Protezione elevata","Protezione di base"))</f>
        <v>Protezione di base</v>
      </c>
      <c r="F42" s="53" t="str">
        <f>IF(J42&gt;=3,"Protezione molto elevata",IF(J42=2,"Protezione elevata","Protezione di base"))</f>
        <v>Protezione di base</v>
      </c>
      <c r="G42" s="52">
        <f>IF(OR(IFERROR(FIND("20",G44)&gt;0,0),G41=3,IFERROR(FIND("Abs 2",G44)&gt;0,0)),3,
IF(OR(IFERROR(FIND("19",G44)&gt;0,0),G41=2,IFERROR(FIND("Abs 1",G44)&gt;0,0)),
2,
IF(IFERROR(FIND("18",G44)&gt;0,0),0,0)))</f>
        <v>0</v>
      </c>
      <c r="H42" s="52">
        <f>IF(OR(IFERROR(FIND("20",H44)&gt;0,0),IFERROR(FIND("Abs 2",H44)&gt;0,0)),3,
IF(OR(IFERROR(FIND("19",H44)&gt;0,0),IFERROR(FIND("Abs 1",H44)&gt;0,0)),
2,
IF(IFERROR(FIND("18",H44)&gt;0,0),0,0)))</f>
        <v>0</v>
      </c>
      <c r="I42" s="52">
        <f>IF(OR(IFERROR(FIND("20",I44)&gt;0,0),IFERROR(FIND("Abs 2",I44)&gt;0,0)),
3,
IF(OR(IFERROR(FIND("19",I44)&gt;0,0),IFERROR(FIND("Abs 1",I44)&gt;0,0)),
2,
IF(IFERROR(FIND("18",I44)&gt;0,0),0,0)))</f>
        <v>0</v>
      </c>
      <c r="J42" s="52">
        <f>IF(OR(IFERROR(FIND("20",J44)&gt;0,0),IFERROR(FIND("Abs 2",J44)&gt;0,0)),
3,
IF(OR(IFERROR(FIND("19",J44)&gt;0,0),IFERROR(FIND("Abs 1",J44)&gt;0,0)),
2,
IF(IFERROR(FIND("18",J44)&gt;0,0),0,0)))</f>
        <v>0</v>
      </c>
    </row>
    <row r="43" spans="2:10" ht="46.5" customHeight="1" thickBot="1" x14ac:dyDescent="0.25">
      <c r="B43" s="42" t="s">
        <v>98</v>
      </c>
      <c r="C43" s="53" t="str">
        <f>IF(G43&gt;=2,"Necessità di protezione elevata","Nessuna necessità di protezione elevata")</f>
        <v>Nessuna necessità di protezione elevata</v>
      </c>
      <c r="D43" s="53" t="str">
        <f t="shared" ref="D43:E43" si="24">IF(H43&gt;=2,"Necessità di protezione elevata","Nessuna necessità di protezione elevata")</f>
        <v>Nessuna necessità di protezione elevata</v>
      </c>
      <c r="E43" s="53" t="str">
        <f t="shared" si="24"/>
        <v>Nessuna necessità di protezione elevata</v>
      </c>
      <c r="F43" s="53" t="str">
        <f>IF(J43&gt;=2,"Necessità di protezione elevata","Nessuna necessità di protezione elevata")</f>
        <v>Nessuna necessità di protezione elevata</v>
      </c>
      <c r="G43">
        <f>IF(OR(IFERROR(FIND("Abs 2",G44)&gt;0,0),G42=3),3,
IF(OR(IFERROR(FIND("Abs 1",G44)&gt;0,0),IF(G38="",0,2),G42=2),2,0))</f>
        <v>0</v>
      </c>
      <c r="H43">
        <f>IF(IF(H38="",0,1)&gt;H42,2,H42)</f>
        <v>0</v>
      </c>
      <c r="I43">
        <f>IF(IF(I38="",0,1)&gt;I42,2,I42)</f>
        <v>0</v>
      </c>
      <c r="J43">
        <f>IF(IF(J38="",0,1)&gt;J42,2,J42)</f>
        <v>0</v>
      </c>
    </row>
    <row r="44" spans="2:10" s="21" customFormat="1" ht="105" customHeight="1" thickBot="1" x14ac:dyDescent="0.25">
      <c r="B44" s="42" t="s">
        <v>99</v>
      </c>
      <c r="C44" s="64" t="str">
        <f>_xlfn.CONCAT("Classificazione secondo il catalogo di classificazione: ",'2. Elenco delle informazioni'!C17,"; ", IF(G44="","",_xlfn.CONCAT(" Oggetto de proteggere: ",C42," (",G44,")")))</f>
        <v xml:space="preserve">Classificazione secondo il catalogo di classificazione: Non classificato; </v>
      </c>
      <c r="D44" s="64" t="str">
        <f>_xlfn.CONCAT(D42,IF(H44="","",_xlfn.CONCAT(" (",H44,")")))</f>
        <v>Protezione di base</v>
      </c>
      <c r="E44" s="64" t="str">
        <f>_xlfn.CONCAT(E42,IF(I44="","",_xlfn.CONCAT(" (",I44,")")))</f>
        <v>Protezione di base</v>
      </c>
      <c r="F44" s="64" t="str">
        <f>_xlfn.CONCAT(F42,IF(J44="","",_xlfn.CONCAT(" (",J44,")")))</f>
        <v>Protezione di base</v>
      </c>
      <c r="G44" s="21" t="str">
        <f>_xlfn.CONCAT(G6:G38)</f>
        <v/>
      </c>
      <c r="H44" s="21" t="str">
        <f>_xlfn.CONCAT(H6:H38)</f>
        <v/>
      </c>
      <c r="I44" s="21" t="str">
        <f>_xlfn.CONCAT(I6:I38)</f>
        <v/>
      </c>
      <c r="J44" s="21" t="str">
        <f>_xlfn.CONCAT(J6:J38)</f>
        <v/>
      </c>
    </row>
    <row r="48" spans="2:10" x14ac:dyDescent="0.2">
      <c r="B48" s="49"/>
    </row>
  </sheetData>
  <mergeCells count="11">
    <mergeCell ref="E1:F1"/>
    <mergeCell ref="E2:F2"/>
    <mergeCell ref="B1:B2"/>
    <mergeCell ref="B35:J35"/>
    <mergeCell ref="C9:J9"/>
    <mergeCell ref="C13:J13"/>
    <mergeCell ref="B16:J16"/>
    <mergeCell ref="B20:J20"/>
    <mergeCell ref="B24:J24"/>
    <mergeCell ref="B27:J27"/>
    <mergeCell ref="B31:J31"/>
  </mergeCells>
  <conditionalFormatting sqref="C13">
    <cfRule type="cellIs" dxfId="167" priority="1519" stopIfTrue="1" operator="equal">
      <formula>"Personendaten werden bearbeitet - Risikovorprüfung ergibt hohe Risiken"</formula>
    </cfRule>
    <cfRule type="cellIs" dxfId="166" priority="1517" stopIfTrue="1" operator="equal">
      <formula>"Keine Personendaten"</formula>
    </cfRule>
    <cfRule type="cellIs" dxfId="165" priority="1514" operator="equal">
      <formula>"Trifft nicht zu"</formula>
    </cfRule>
    <cfRule type="cellIs" dxfId="164" priority="1513" operator="equal">
      <formula>"Trifft zu"</formula>
    </cfRule>
    <cfRule type="cellIs" dxfId="163" priority="1518" stopIfTrue="1" operator="equal">
      <formula>"Personendaten werden bearbeitet - Risikovorprüfung ergibt kein hohes Risiko"</formula>
    </cfRule>
  </conditionalFormatting>
  <conditionalFormatting sqref="C41">
    <cfRule type="expression" dxfId="162" priority="84">
      <formula>C41="SEGRETO"</formula>
    </cfRule>
    <cfRule type="expression" dxfId="161" priority="87">
      <formula>C41="Non classificato"</formula>
    </cfRule>
    <cfRule type="expression" dxfId="160" priority="86">
      <formula>C41="AD USO INTERNO"</formula>
    </cfRule>
    <cfRule type="expression" dxfId="159" priority="85">
      <formula>C41="CONFIDENZIALE"</formula>
    </cfRule>
  </conditionalFormatting>
  <conditionalFormatting sqref="C10:F12">
    <cfRule type="cellIs" dxfId="158" priority="51" stopIfTrue="1" operator="equal">
      <formula>"Nessun dato personale"</formula>
    </cfRule>
    <cfRule type="cellIs" dxfId="157" priority="52" stopIfTrue="1" operator="equal">
      <formula>"Trattamento di dati personali: verifica preliminare dei rischi non mostra rischio elevato"</formula>
    </cfRule>
    <cfRule type="cellIs" dxfId="156" priority="53" stopIfTrue="1" operator="equal">
      <formula>"Trattamento di dati personali: verifica preliminare dei rischi mostra rischio elevato"</formula>
    </cfRule>
    <cfRule type="cellIs" dxfId="155" priority="55" operator="equal">
      <formula>"Non corrisponde"</formula>
    </cfRule>
    <cfRule type="cellIs" dxfId="154" priority="54" operator="equal">
      <formula>"Corrisponde"</formula>
    </cfRule>
  </conditionalFormatting>
  <conditionalFormatting sqref="C14:F15">
    <cfRule type="cellIs" dxfId="153" priority="50" operator="equal">
      <formula>"Non corrisponde"</formula>
    </cfRule>
    <cfRule type="cellIs" dxfId="152" priority="46" stopIfTrue="1" operator="equal">
      <formula>"Nessun dato personale"</formula>
    </cfRule>
    <cfRule type="cellIs" dxfId="151" priority="47" stopIfTrue="1" operator="equal">
      <formula>"Trattamento di dati personali: verifica preliminare dei rischi non mostra rischio elevato"</formula>
    </cfRule>
    <cfRule type="cellIs" dxfId="150" priority="48" stopIfTrue="1" operator="equal">
      <formula>"Trattamento di dati personali: verifica preliminare dei rischi mostra rischio elevato"</formula>
    </cfRule>
    <cfRule type="cellIs" dxfId="149" priority="49" operator="equal">
      <formula>"Corrisponde"</formula>
    </cfRule>
  </conditionalFormatting>
  <conditionalFormatting sqref="C17:F19">
    <cfRule type="cellIs" dxfId="148" priority="41" stopIfTrue="1" operator="equal">
      <formula>"Nessun dato personale"</formula>
    </cfRule>
    <cfRule type="cellIs" dxfId="147" priority="42" stopIfTrue="1" operator="equal">
      <formula>"Trattamento di dati personali: verifica preliminare dei rischi non mostra rischio elevato"</formula>
    </cfRule>
    <cfRule type="cellIs" dxfId="146" priority="43" stopIfTrue="1" operator="equal">
      <formula>"Trattamento di dati personali: verifica preliminare dei rischi mostra rischio elevato"</formula>
    </cfRule>
    <cfRule type="cellIs" dxfId="145" priority="44" operator="equal">
      <formula>"Corrisponde"</formula>
    </cfRule>
    <cfRule type="cellIs" dxfId="144" priority="45" operator="equal">
      <formula>"Non corrisponde"</formula>
    </cfRule>
  </conditionalFormatting>
  <conditionalFormatting sqref="C21:F23">
    <cfRule type="cellIs" dxfId="143" priority="36" stopIfTrue="1" operator="equal">
      <formula>"Nessun dato personale"</formula>
    </cfRule>
    <cfRule type="cellIs" dxfId="142" priority="37" stopIfTrue="1" operator="equal">
      <formula>"Trattamento di dati personali: verifica preliminare dei rischi non mostra rischio elevato"</formula>
    </cfRule>
    <cfRule type="cellIs" dxfId="141" priority="38" stopIfTrue="1" operator="equal">
      <formula>"Trattamento di dati personali: verifica preliminare dei rischi mostra rischio elevato"</formula>
    </cfRule>
    <cfRule type="cellIs" dxfId="140" priority="39" operator="equal">
      <formula>"Corrisponde"</formula>
    </cfRule>
    <cfRule type="cellIs" dxfId="139" priority="40" operator="equal">
      <formula>"Non corrisponde"</formula>
    </cfRule>
  </conditionalFormatting>
  <conditionalFormatting sqref="C25:F26">
    <cfRule type="cellIs" dxfId="138" priority="33" stopIfTrue="1" operator="equal">
      <formula>"Trattamento di dati personali: verifica preliminare dei rischi mostra rischio elevato"</formula>
    </cfRule>
    <cfRule type="cellIs" dxfId="137" priority="34" operator="equal">
      <formula>"Corrisponde"</formula>
    </cfRule>
    <cfRule type="cellIs" dxfId="136" priority="35" operator="equal">
      <formula>"Non corrisponde"</formula>
    </cfRule>
    <cfRule type="cellIs" dxfId="135" priority="31" stopIfTrue="1" operator="equal">
      <formula>"Nessun dato personale"</formula>
    </cfRule>
    <cfRule type="cellIs" dxfId="134" priority="32" stopIfTrue="1" operator="equal">
      <formula>"Trattamento di dati personali: verifica preliminare dei rischi non mostra rischio elevato"</formula>
    </cfRule>
  </conditionalFormatting>
  <conditionalFormatting sqref="C28:F30">
    <cfRule type="cellIs" dxfId="133" priority="28" stopIfTrue="1" operator="equal">
      <formula>"Trattamento di dati personali: verifica preliminare dei rischi mostra rischio elevato"</formula>
    </cfRule>
    <cfRule type="cellIs" dxfId="132" priority="26" stopIfTrue="1" operator="equal">
      <formula>"Nessun dato personale"</formula>
    </cfRule>
    <cfRule type="cellIs" dxfId="131" priority="27" stopIfTrue="1" operator="equal">
      <formula>"Trattamento di dati personali: verifica preliminare dei rischi non mostra rischio elevato"</formula>
    </cfRule>
    <cfRule type="cellIs" dxfId="130" priority="29" operator="equal">
      <formula>"Corrisponde"</formula>
    </cfRule>
    <cfRule type="cellIs" dxfId="129" priority="30" operator="equal">
      <formula>"Non corrisponde"</formula>
    </cfRule>
  </conditionalFormatting>
  <conditionalFormatting sqref="C32:F34">
    <cfRule type="cellIs" dxfId="128" priority="3" stopIfTrue="1" operator="equal">
      <formula>"Trattamento di dati personali: verifica preliminare dei rischi mostra rischio elevato"</formula>
    </cfRule>
    <cfRule type="cellIs" dxfId="127" priority="4" operator="equal">
      <formula>"Corrisponde"</formula>
    </cfRule>
    <cfRule type="cellIs" dxfId="126" priority="5" operator="equal">
      <formula>"Non corrisponde"</formula>
    </cfRule>
    <cfRule type="cellIs" dxfId="125" priority="2" stopIfTrue="1" operator="equal">
      <formula>"Trattamento di dati personali: verifica preliminare dei rischi non mostra rischio elevato"</formula>
    </cfRule>
    <cfRule type="cellIs" dxfId="124" priority="1" stopIfTrue="1" operator="equal">
      <formula>"Nessun dato personale"</formula>
    </cfRule>
  </conditionalFormatting>
  <conditionalFormatting sqref="C38:F38">
    <cfRule type="cellIs" dxfId="123" priority="59" operator="equal">
      <formula>"Corrisponde"</formula>
    </cfRule>
    <cfRule type="cellIs" dxfId="122" priority="60" operator="equal">
      <formula>"Non corrisponde"</formula>
    </cfRule>
    <cfRule type="cellIs" dxfId="121" priority="56" stopIfTrue="1" operator="equal">
      <formula>"Nessun dato personale"</formula>
    </cfRule>
    <cfRule type="cellIs" dxfId="120" priority="57" stopIfTrue="1" operator="equal">
      <formula>"Personendaten werden bearbeitet - Risikovorprüfung ergibt kein hohes Risiko"</formula>
    </cfRule>
    <cfRule type="cellIs" dxfId="119" priority="58" stopIfTrue="1" operator="equal">
      <formula>"Personendaten werden bearbeitet - Risikovorprüfung ergibt hohe Risiken"</formula>
    </cfRule>
  </conditionalFormatting>
  <conditionalFormatting sqref="C43:F43">
    <cfRule type="expression" dxfId="118" priority="1529">
      <formula>C43="Nessuna necessità di protezione elevata"</formula>
    </cfRule>
    <cfRule type="expression" dxfId="117" priority="1528">
      <formula>C43="Necessità di protezione elevata"</formula>
    </cfRule>
  </conditionalFormatting>
  <conditionalFormatting sqref="C36:J36">
    <cfRule type="cellIs" dxfId="116" priority="1980" operator="equal">
      <formula>"&lt; 50 mio. CHF"</formula>
    </cfRule>
    <cfRule type="containsText" dxfId="115" priority="1979" operator="containsText" text="50 - 500 mio. CHF">
      <formula>NOT(ISERROR(SEARCH("50 - 500 mio. CHF",C36)))</formula>
    </cfRule>
    <cfRule type="cellIs" dxfId="114" priority="1978" operator="equal">
      <formula>"&gt; 500 mio. CHF"</formula>
    </cfRule>
    <cfRule type="expression" dxfId="113" priority="1977">
      <formula>ISBLANK(C36)</formula>
    </cfRule>
    <cfRule type="cellIs" dxfId="112" priority="1981" operator="equal">
      <formula>"Sì"</formula>
    </cfRule>
  </conditionalFormatting>
  <conditionalFormatting sqref="C42:J42">
    <cfRule type="expression" dxfId="111" priority="83">
      <formula>C42="Protezione di base"</formula>
    </cfRule>
    <cfRule type="expression" dxfId="110" priority="82">
      <formula>C42="Protezione elevata"</formula>
    </cfRule>
    <cfRule type="expression" dxfId="109" priority="81">
      <formula>C42="Protezione molto elevata"</formula>
    </cfRule>
  </conditionalFormatting>
  <conditionalFormatting sqref="D44:F44">
    <cfRule type="expression" dxfId="108" priority="1532">
      <formula>D44="Nessuna necessità di protezione elevata"</formula>
    </cfRule>
    <cfRule type="expression" dxfId="107" priority="1531">
      <formula>D44="Necessità di protezione elevata"</formula>
    </cfRule>
  </conditionalFormatting>
  <conditionalFormatting sqref="D6:J6 C6:C8 D7:F8">
    <cfRule type="cellIs" dxfId="106" priority="838" operator="equal">
      <formula>"Corrisponde"</formula>
    </cfRule>
    <cfRule type="cellIs" dxfId="105" priority="837" stopIfTrue="1" operator="equal">
      <formula>"Trattamento di dati personali: verifica preliminare dei rischi mostra rischio elevato"</formula>
    </cfRule>
    <cfRule type="cellIs" dxfId="104" priority="839" operator="equal">
      <formula>"Non corrisponde"</formula>
    </cfRule>
    <cfRule type="cellIs" dxfId="103" priority="836" stopIfTrue="1" operator="equal">
      <formula>"Trattamento di dati personali: verifica preliminare dei rischi non mostra rischio elevato"</formula>
    </cfRule>
    <cfRule type="cellIs" dxfId="102" priority="835" stopIfTrue="1" operator="equal">
      <formula>"Nessun dato personale"</formula>
    </cfRule>
  </conditionalFormatting>
  <conditionalFormatting sqref="G41">
    <cfRule type="expression" dxfId="101" priority="88">
      <formula>G41="Sehr Hoher Schutz"</formula>
    </cfRule>
    <cfRule type="expression" dxfId="100" priority="90">
      <formula>G41="Grundschutz"</formula>
    </cfRule>
    <cfRule type="expression" dxfId="99" priority="89">
      <formula>G41="Hoher Schutz"</formula>
    </cfRule>
  </conditionalFormatting>
  <conditionalFormatting sqref="G29:J29">
    <cfRule type="cellIs" dxfId="98" priority="1450" operator="equal">
      <formula>"Trifft zu"</formula>
    </cfRule>
    <cfRule type="cellIs" dxfId="97" priority="1451" operator="equal">
      <formula>"Trifft nicht zu"</formula>
    </cfRule>
    <cfRule type="cellIs" dxfId="96" priority="1452" stopIfTrue="1" operator="equal">
      <formula>"Keine Personendaten"</formula>
    </cfRule>
    <cfRule type="cellIs" dxfId="95" priority="1453" stopIfTrue="1" operator="equal">
      <formula>"Personendaten werden bearbeitet - Risikovorprüfung ergibt kein hohes Risiko"</formula>
    </cfRule>
    <cfRule type="cellIs" dxfId="94" priority="1454" stopIfTrue="1" operator="equal">
      <formula>"Personendaten werden bearbeitet - Risikovorprüfung ergibt hohe Risiken"</formula>
    </cfRule>
  </conditionalFormatting>
  <conditionalFormatting sqref="G29:J30">
    <cfRule type="cellIs" dxfId="93" priority="1444" stopIfTrue="1" operator="equal">
      <formula>"Keine Personendaten"</formula>
    </cfRule>
    <cfRule type="cellIs" dxfId="92" priority="1446" stopIfTrue="1" operator="equal">
      <formula>"Personendaten werden bearbeitet - Risikovorprüfung ergibt hohe Risiken"</formula>
    </cfRule>
    <cfRule type="cellIs" dxfId="91" priority="1445" stopIfTrue="1" operator="equal">
      <formula>"Personendaten werden bearbeitet - Risikovorprüfung ergibt kein hohes Risiko"</formula>
    </cfRule>
  </conditionalFormatting>
  <conditionalFormatting sqref="G30:J30">
    <cfRule type="cellIs" dxfId="90" priority="1441" stopIfTrue="1" operator="equal">
      <formula>"Personendaten werden bearbeitet - Risikovorprüfung ergibt hohe Risiken"</formula>
    </cfRule>
    <cfRule type="cellIs" dxfId="89" priority="1442" operator="equal">
      <formula>"Trifft zu"</formula>
    </cfRule>
    <cfRule type="cellIs" dxfId="88" priority="1443" operator="equal">
      <formula>"Trifft nicht zu"</formula>
    </cfRule>
    <cfRule type="cellIs" dxfId="87" priority="1439" stopIfTrue="1" operator="equal">
      <formula>"Keine Personendaten"</formula>
    </cfRule>
    <cfRule type="cellIs" dxfId="86" priority="1440" stopIfTrue="1" operator="equal">
      <formula>"Personendaten werden bearbeitet - Risikovorprüfung ergibt kein hohes Risiko"</formula>
    </cfRule>
  </conditionalFormatting>
  <conditionalFormatting sqref="G32:J34">
    <cfRule type="cellIs" dxfId="85" priority="1428" operator="equal">
      <formula>"Trifft nicht zu"</formula>
    </cfRule>
    <cfRule type="cellIs" dxfId="84" priority="1427" operator="equal">
      <formula>"Trifft zu"</formula>
    </cfRule>
    <cfRule type="cellIs" dxfId="83" priority="1426" stopIfTrue="1" operator="equal">
      <formula>"Personendaten werden bearbeitet - Risikovorprüfung ergibt hohe Risiken"</formula>
    </cfRule>
    <cfRule type="cellIs" dxfId="82" priority="1425" stopIfTrue="1" operator="equal">
      <formula>"Personendaten werden bearbeitet - Risikovorprüfung ergibt kein hohes Risiko"</formula>
    </cfRule>
    <cfRule type="cellIs" dxfId="81" priority="1424" stopIfTrue="1" operator="equal">
      <formula>"Keine Personendaten"</formula>
    </cfRule>
  </conditionalFormatting>
  <dataValidations count="3">
    <dataValidation type="list" allowBlank="1" showInputMessage="1" showErrorMessage="1" sqref="C13" xr:uid="{78468916-7A4D-48FC-AA6C-B338C505FA2C}">
      <formula1>"Trifft nicht zu, Trifft zu"</formula1>
    </dataValidation>
    <dataValidation type="list" allowBlank="1" showInputMessage="1" showErrorMessage="1" sqref="C38:F38 C6:F8 C32:F34 C14:F15 C17:F19 C21:F23 C25:F26 C28:F30 C10:F12" xr:uid="{876DF844-3F36-406C-8678-9625288DEE8E}">
      <formula1>"Non corrisponde, Corrisponde"</formula1>
    </dataValidation>
    <dataValidation type="list" allowBlank="1" showInputMessage="1" showErrorMessage="1" sqref="C36:F36" xr:uid="{A133BB6D-D9D1-4725-B772-EB834C13BF40}">
      <formula1>"&lt; 50 mio. CHF, 50 - 500 mio. CHF, &gt; 500 mio. CHF"</formula1>
    </dataValidation>
  </dataValidations>
  <pageMargins left="0.7" right="0.7" top="0.78740157499999996" bottom="0.78740157499999996" header="0.3" footer="0.3"/>
  <pageSetup paperSize="9" scale="62" fitToHeight="0" orientation="landscape" r:id="rId1"/>
  <headerFooter>
    <oddHeader>&amp;L&amp;A&amp;C&amp;14&amp;B&amp;"Arial"Analisi della necessità di protezione&amp;"-,Regular"&amp;R&amp;12P041-Hi01</oddHeader>
  </headerFooter>
  <colBreaks count="1" manualBreakCount="1">
    <brk id="1" max="46"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5A2B-38C7-43C4-8D1B-CA3F6B1539FF}">
  <sheetPr>
    <pageSetUpPr fitToPage="1"/>
  </sheetPr>
  <dimension ref="B1:G33"/>
  <sheetViews>
    <sheetView zoomScaleNormal="100" zoomScaleSheetLayoutView="80" workbookViewId="0">
      <selection activeCell="G5" sqref="G5"/>
    </sheetView>
  </sheetViews>
  <sheetFormatPr baseColWidth="10" defaultColWidth="11.42578125" defaultRowHeight="12.75" x14ac:dyDescent="0.2"/>
  <cols>
    <col min="1" max="1" width="11.42578125" customWidth="1"/>
    <col min="2" max="2" width="39.5703125" customWidth="1"/>
    <col min="3" max="3" width="18.140625" customWidth="1"/>
    <col min="4" max="4" width="25.140625" customWidth="1"/>
    <col min="5" max="5" width="21.5703125" customWidth="1"/>
    <col min="6" max="6" width="25.85546875" customWidth="1"/>
    <col min="7" max="7" width="29.140625" style="29" customWidth="1"/>
  </cols>
  <sheetData>
    <row r="1" spans="2:7" ht="51.95" customHeight="1" x14ac:dyDescent="0.2">
      <c r="B1" s="100"/>
      <c r="C1" s="11"/>
      <c r="D1" s="15"/>
      <c r="E1" s="103" t="str">
        <f>IF(ISBLANK('1. Copertina - informazioni'!D8),"",'1. Copertina - informazioni'!D8)</f>
        <v/>
      </c>
      <c r="F1" s="103"/>
      <c r="G1" s="54"/>
    </row>
    <row r="2" spans="2:7" ht="22.35" customHeight="1" x14ac:dyDescent="0.2">
      <c r="B2" s="100"/>
      <c r="C2" s="11"/>
      <c r="D2" s="15"/>
      <c r="E2" s="103" t="str">
        <f>IF(ISBLANK('1. Copertina - informazioni'!D9),"",'1. Copertina - informazioni'!D9)</f>
        <v/>
      </c>
      <c r="F2" s="103"/>
      <c r="G2" s="47"/>
    </row>
    <row r="3" spans="2:7" ht="18.75" customHeight="1" x14ac:dyDescent="0.2">
      <c r="B3" s="31" t="str">
        <f>IF(ISBLANK('1. Copertina - informazioni'!D6),"",'1. Copertina - informazioni'!D6)</f>
        <v>Nome dell’oggetto da proteggere</v>
      </c>
      <c r="C3" s="10"/>
      <c r="D3" s="11" t="str">
        <f>'1. Copertina - informazioni'!D3</f>
        <v>Versione: P041-Hi01_V5.1.1</v>
      </c>
      <c r="E3" s="12"/>
      <c r="F3" s="30" t="str">
        <f>'1. Copertina - informazioni'!D10</f>
        <v>Non classificato</v>
      </c>
      <c r="G3" s="30"/>
    </row>
    <row r="4" spans="2:7" ht="12" customHeight="1" x14ac:dyDescent="0.2">
      <c r="B4" s="137"/>
      <c r="C4" s="137"/>
      <c r="D4" s="137"/>
      <c r="E4" s="137"/>
      <c r="F4" s="137"/>
    </row>
    <row r="5" spans="2:7" ht="20.100000000000001" customHeight="1" x14ac:dyDescent="0.2">
      <c r="B5" s="93" t="s">
        <v>100</v>
      </c>
      <c r="C5" s="94"/>
      <c r="D5" s="94"/>
      <c r="E5" s="94"/>
      <c r="F5" s="80" t="s">
        <v>101</v>
      </c>
      <c r="G5" s="23"/>
    </row>
    <row r="6" spans="2:7" ht="36.75" customHeight="1" x14ac:dyDescent="0.2">
      <c r="B6" s="138" t="s">
        <v>102</v>
      </c>
      <c r="C6" s="73" t="s">
        <v>103</v>
      </c>
      <c r="D6" s="141"/>
      <c r="E6" s="141"/>
      <c r="F6" s="87"/>
      <c r="G6" s="23"/>
    </row>
    <row r="7" spans="2:7" ht="37.5" customHeight="1" x14ac:dyDescent="0.2">
      <c r="B7" s="139"/>
      <c r="C7" s="73" t="s">
        <v>104</v>
      </c>
      <c r="D7" s="141"/>
      <c r="E7" s="141"/>
      <c r="F7" s="87"/>
      <c r="G7" s="23"/>
    </row>
    <row r="8" spans="2:7" ht="38.25" customHeight="1" x14ac:dyDescent="0.2">
      <c r="B8" s="140"/>
      <c r="C8" s="74" t="s">
        <v>105</v>
      </c>
      <c r="D8" s="142"/>
      <c r="E8" s="142"/>
      <c r="F8" s="88"/>
      <c r="G8" s="23"/>
    </row>
    <row r="9" spans="2:7" ht="50.25" customHeight="1" x14ac:dyDescent="0.2">
      <c r="B9" s="95" t="s">
        <v>106</v>
      </c>
      <c r="C9" s="96"/>
      <c r="D9" s="143"/>
      <c r="E9" s="143"/>
      <c r="F9" s="88"/>
      <c r="G9" s="23"/>
    </row>
    <row r="10" spans="2:7" ht="91.5" customHeight="1" x14ac:dyDescent="0.2">
      <c r="B10" s="95" t="s">
        <v>107</v>
      </c>
      <c r="C10" s="96"/>
      <c r="D10" s="143"/>
      <c r="E10" s="143"/>
      <c r="F10" s="88"/>
      <c r="G10" s="23"/>
    </row>
    <row r="11" spans="2:7" ht="138" customHeight="1" x14ac:dyDescent="0.2">
      <c r="B11" s="95" t="s">
        <v>108</v>
      </c>
      <c r="C11" s="96"/>
      <c r="D11" s="143"/>
      <c r="E11" s="143"/>
      <c r="F11" s="88"/>
      <c r="G11" s="23"/>
    </row>
    <row r="12" spans="2:7" ht="54" customHeight="1" x14ac:dyDescent="0.2">
      <c r="B12" s="95" t="s">
        <v>109</v>
      </c>
      <c r="C12" s="96"/>
      <c r="D12" s="143"/>
      <c r="E12" s="143"/>
      <c r="F12" s="88"/>
      <c r="G12" s="23"/>
    </row>
    <row r="13" spans="2:7" ht="49.5" customHeight="1" x14ac:dyDescent="0.2">
      <c r="B13" s="95" t="s">
        <v>110</v>
      </c>
      <c r="C13" s="96"/>
      <c r="D13" s="143"/>
      <c r="E13" s="143"/>
      <c r="F13" s="88"/>
      <c r="G13" s="23"/>
    </row>
    <row r="14" spans="2:7" ht="14.1" customHeight="1" x14ac:dyDescent="0.2">
      <c r="B14" s="123"/>
      <c r="C14" s="123"/>
      <c r="D14" s="123"/>
      <c r="E14" s="123"/>
      <c r="F14" s="123"/>
      <c r="G14" s="23"/>
    </row>
    <row r="15" spans="2:7" ht="14.1" customHeight="1" x14ac:dyDescent="0.2">
      <c r="B15" s="121"/>
      <c r="C15" s="121"/>
      <c r="D15" s="122"/>
      <c r="E15" s="122"/>
      <c r="F15" s="122"/>
      <c r="G15" s="23"/>
    </row>
    <row r="16" spans="2:7" x14ac:dyDescent="0.2">
      <c r="B16" s="18"/>
      <c r="C16" s="18"/>
      <c r="D16" s="18"/>
      <c r="E16" s="18"/>
      <c r="F16" s="18"/>
    </row>
    <row r="17" spans="2:6" x14ac:dyDescent="0.2">
      <c r="B17" s="18"/>
      <c r="C17" s="18"/>
      <c r="D17" s="18"/>
      <c r="E17" s="18"/>
      <c r="F17" s="18"/>
    </row>
    <row r="18" spans="2:6" x14ac:dyDescent="0.2">
      <c r="B18" s="18"/>
      <c r="C18" s="18"/>
      <c r="D18" s="18"/>
      <c r="E18" s="18"/>
      <c r="F18" s="18"/>
    </row>
    <row r="19" spans="2:6" x14ac:dyDescent="0.2">
      <c r="B19" s="18"/>
      <c r="C19" s="18"/>
      <c r="D19" s="18"/>
      <c r="E19" s="18"/>
      <c r="F19" s="18"/>
    </row>
    <row r="20" spans="2:6" x14ac:dyDescent="0.2">
      <c r="B20" s="18"/>
      <c r="C20" s="18"/>
      <c r="D20" s="18"/>
      <c r="E20" s="18"/>
      <c r="F20" s="18"/>
    </row>
    <row r="21" spans="2:6" x14ac:dyDescent="0.2">
      <c r="B21" s="18"/>
      <c r="C21" s="18"/>
      <c r="D21" s="18"/>
      <c r="E21" s="18"/>
      <c r="F21" s="18"/>
    </row>
    <row r="22" spans="2:6" x14ac:dyDescent="0.2">
      <c r="B22" s="18"/>
      <c r="C22" s="18"/>
      <c r="D22" s="18"/>
      <c r="E22" s="18"/>
      <c r="F22" s="18"/>
    </row>
    <row r="23" spans="2:6" x14ac:dyDescent="0.2">
      <c r="B23" s="18"/>
      <c r="C23" s="18"/>
      <c r="D23" s="18"/>
      <c r="E23" s="18"/>
      <c r="F23" s="18"/>
    </row>
    <row r="24" spans="2:6" x14ac:dyDescent="0.2">
      <c r="B24" s="18"/>
      <c r="C24" s="18"/>
      <c r="D24" s="18"/>
      <c r="E24" s="18"/>
      <c r="F24" s="18"/>
    </row>
    <row r="25" spans="2:6" x14ac:dyDescent="0.2">
      <c r="B25" s="18"/>
      <c r="C25" s="18"/>
      <c r="D25" s="18"/>
      <c r="E25" s="18"/>
      <c r="F25" s="18"/>
    </row>
    <row r="26" spans="2:6" x14ac:dyDescent="0.2">
      <c r="B26" s="18"/>
      <c r="C26" s="18"/>
      <c r="D26" s="18"/>
      <c r="E26" s="18"/>
      <c r="F26" s="18"/>
    </row>
    <row r="27" spans="2:6" x14ac:dyDescent="0.2">
      <c r="B27" s="18"/>
      <c r="C27" s="18"/>
      <c r="D27" s="18"/>
      <c r="E27" s="18"/>
      <c r="F27" s="18"/>
    </row>
    <row r="28" spans="2:6" x14ac:dyDescent="0.2">
      <c r="B28" s="18"/>
      <c r="C28" s="18"/>
      <c r="D28" s="18"/>
      <c r="E28" s="18"/>
      <c r="F28" s="18"/>
    </row>
    <row r="29" spans="2:6" x14ac:dyDescent="0.2">
      <c r="B29" s="18"/>
      <c r="C29" s="18"/>
      <c r="D29" s="18"/>
      <c r="E29" s="18"/>
      <c r="F29" s="18"/>
    </row>
    <row r="30" spans="2:6" x14ac:dyDescent="0.2">
      <c r="B30" s="18"/>
      <c r="C30" s="18"/>
      <c r="D30" s="18"/>
      <c r="E30" s="18"/>
      <c r="F30" s="18"/>
    </row>
    <row r="31" spans="2:6" x14ac:dyDescent="0.2">
      <c r="B31" s="18"/>
      <c r="C31" s="18"/>
      <c r="D31" s="18"/>
      <c r="E31" s="18"/>
      <c r="F31" s="18"/>
    </row>
    <row r="32" spans="2:6" x14ac:dyDescent="0.2">
      <c r="B32" s="18"/>
      <c r="C32" s="18"/>
      <c r="D32" s="18"/>
      <c r="E32" s="18"/>
      <c r="F32" s="18"/>
    </row>
    <row r="33" spans="2:6" x14ac:dyDescent="0.2">
      <c r="B33" s="18"/>
      <c r="C33" s="18"/>
      <c r="D33" s="18"/>
      <c r="E33" s="18"/>
      <c r="F33" s="18"/>
    </row>
  </sheetData>
  <sheetProtection formatCells="0" formatColumns="0" formatRows="0" insertColumns="0" insertRows="0" insertHyperlinks="0" deleteColumns="0" deleteRows="0" selectLockedCells="1" sort="0" autoFilter="0" pivotTables="0"/>
  <mergeCells count="21">
    <mergeCell ref="B15:F15"/>
    <mergeCell ref="B12:C12"/>
    <mergeCell ref="B13:C13"/>
    <mergeCell ref="B14:F14"/>
    <mergeCell ref="D12:E12"/>
    <mergeCell ref="D13:E13"/>
    <mergeCell ref="B10:C10"/>
    <mergeCell ref="B11:C11"/>
    <mergeCell ref="B9:C9"/>
    <mergeCell ref="D9:E9"/>
    <mergeCell ref="D10:E10"/>
    <mergeCell ref="D11:E11"/>
    <mergeCell ref="B1:B2"/>
    <mergeCell ref="B4:F4"/>
    <mergeCell ref="B6:B8"/>
    <mergeCell ref="E1:F1"/>
    <mergeCell ref="E2:F2"/>
    <mergeCell ref="D6:E6"/>
    <mergeCell ref="D7:E7"/>
    <mergeCell ref="D8:E8"/>
    <mergeCell ref="B5:E5"/>
  </mergeCells>
  <conditionalFormatting sqref="D9:D13">
    <cfRule type="cellIs" dxfId="80" priority="1" operator="equal">
      <formula>"No"</formula>
    </cfRule>
    <cfRule type="cellIs" dxfId="79" priority="2" operator="equal">
      <formula>"Sì"</formula>
    </cfRule>
    <cfRule type="cellIs" dxfId="78" priority="3" operator="equal">
      <formula>"Keine Hohen Risiken oder Keine Personendaten"</formula>
    </cfRule>
    <cfRule type="cellIs" dxfId="77" priority="4" operator="equal">
      <formula>"Hohe Risiken"</formula>
    </cfRule>
    <cfRule type="cellIs" dxfId="76" priority="5" operator="equal">
      <formula>"Hoher Schutz"</formula>
    </cfRule>
    <cfRule type="cellIs" dxfId="75" priority="6" operator="equal">
      <formula>"Grundschutz"</formula>
    </cfRule>
    <cfRule type="cellIs" dxfId="74" priority="7" operator="equal">
      <formula>"Sehr Hoher Schutz"</formula>
    </cfRule>
    <cfRule type="cellIs" dxfId="73" priority="8" operator="equal">
      <formula>"Keine Datenschutz-Folgenabschätzung notwendig"</formula>
    </cfRule>
    <cfRule type="cellIs" dxfId="72" priority="9" operator="equal">
      <formula>"Datenschutz-Folgenabschätzung nicht notwendig"</formula>
    </cfRule>
    <cfRule type="cellIs" dxfId="71" priority="10" operator="equal">
      <formula>"Datenschutz-Folgenabschätzung notwendig"</formula>
    </cfRule>
    <cfRule type="cellIs" dxfId="70" priority="11" operator="equal">
      <formula>"&gt; 500 Mio. CHF"</formula>
    </cfRule>
    <cfRule type="cellIs" dxfId="69" priority="12" operator="equal">
      <formula>"50 - 500 Mio. CHF"</formula>
    </cfRule>
    <cfRule type="cellIs" dxfId="68" priority="13" operator="equal">
      <formula>"&lt; 50 Mio. CHF"</formula>
    </cfRule>
    <cfRule type="cellIs" dxfId="67" priority="14" operator="equal">
      <formula>"Beeinträchtigung nach Art. 20 ISV ODER Schaden &gt; 500 Mio. CHF"</formula>
    </cfRule>
    <cfRule type="cellIs" dxfId="66" priority="15" operator="equal">
      <formula>"Beeinträchtigung nach Art. 19 ISV ODER Schaden von 50 Mio CHF - 500 Mio CHF"</formula>
    </cfRule>
    <cfRule type="cellIs" dxfId="65" priority="16" operator="equal">
      <formula>"Es werden ""intern"" oder ""nicht klassifizierte"" Informationen bearbeitet UND Schaden &lt; 50 Mio. CHF"</formula>
    </cfRule>
  </conditionalFormatting>
  <dataValidations count="1">
    <dataValidation type="list" allowBlank="1" showInputMessage="1" showErrorMessage="1" sqref="D9:E13" xr:uid="{2D1532A8-31C3-4D91-845E-2F4E911ED42F}">
      <formula1>"Sì, No"</formula1>
    </dataValidation>
  </dataValidations>
  <pageMargins left="0.70866141732283472" right="0.70866141732283472" top="0.74803149606299213" bottom="0.74803149606299213" header="0.31496062992125984" footer="0.31496062992125984"/>
  <pageSetup paperSize="9" scale="68" fitToHeight="0" orientation="portrait" r:id="rId1"/>
  <headerFooter alignWithMargins="0">
    <oddHeader>&amp;L&amp;A&amp;C&amp;14&amp;B&amp;"Arial"Analisi della necessità di protezione&amp;"-,Regular"&amp;R&amp;12P041-Hi01</oddHeader>
    <oddFooter>&amp;L&amp;F&amp;C&amp;R&amp;P/&amp;N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I55"/>
  <sheetViews>
    <sheetView zoomScaleNormal="100" zoomScaleSheetLayoutView="80" workbookViewId="0">
      <selection activeCell="D6" sqref="D6:F6"/>
    </sheetView>
  </sheetViews>
  <sheetFormatPr baseColWidth="10" defaultColWidth="11.42578125" defaultRowHeight="12.75" x14ac:dyDescent="0.2"/>
  <cols>
    <col min="1" max="1" width="11.42578125" customWidth="1"/>
    <col min="2" max="2" width="39.5703125" customWidth="1"/>
    <col min="3" max="3" width="27" customWidth="1"/>
    <col min="4" max="4" width="25.140625" customWidth="1"/>
    <col min="5" max="5" width="21.5703125" customWidth="1"/>
    <col min="6" max="6" width="25.85546875" customWidth="1"/>
    <col min="7" max="7" width="29.140625" style="29" customWidth="1"/>
  </cols>
  <sheetData>
    <row r="1" spans="2:9" ht="51.95" customHeight="1" x14ac:dyDescent="0.2">
      <c r="B1" s="100"/>
      <c r="C1" s="11"/>
      <c r="D1" s="15"/>
      <c r="E1" s="175" t="str">
        <f>IF(ISBLANK('1. Copertina - informazioni'!D8),"",'1. Copertina - informazioni'!D8)</f>
        <v/>
      </c>
      <c r="F1" s="175"/>
      <c r="G1" s="56"/>
    </row>
    <row r="2" spans="2:9" ht="22.35" customHeight="1" x14ac:dyDescent="0.2">
      <c r="B2" s="100"/>
      <c r="C2" s="11"/>
      <c r="D2" s="15"/>
      <c r="E2" s="175" t="str">
        <f>IF(ISBLANK('1. Copertina - informazioni'!D9),"",'1. Copertina - informazioni'!D9)</f>
        <v/>
      </c>
      <c r="F2" s="175"/>
      <c r="G2" s="54"/>
    </row>
    <row r="3" spans="2:9" ht="18.75" customHeight="1" x14ac:dyDescent="0.25">
      <c r="B3" s="31" t="str">
        <f>IF(ISBLANK('1. Copertina - informazioni'!D6),"",'1. Copertina - informazioni'!D6)</f>
        <v>Nome dell’oggetto da proteggere</v>
      </c>
      <c r="C3" s="10"/>
      <c r="D3" s="11" t="str">
        <f>'1. Copertina - informazioni'!D3</f>
        <v>Versione: P041-Hi01_V5.1.1</v>
      </c>
      <c r="E3" s="12"/>
      <c r="F3" s="91" t="str">
        <f>'1. Copertina - informazioni'!D10</f>
        <v>Non classificato</v>
      </c>
    </row>
    <row r="4" spans="2:9" ht="12" customHeight="1" x14ac:dyDescent="0.2">
      <c r="B4" s="101"/>
      <c r="C4" s="101"/>
      <c r="D4" s="102"/>
      <c r="E4" s="102"/>
      <c r="F4" s="102"/>
    </row>
    <row r="5" spans="2:9" ht="20.100000000000001" customHeight="1" x14ac:dyDescent="0.2">
      <c r="B5" s="124" t="s">
        <v>111</v>
      </c>
      <c r="C5" s="125"/>
      <c r="D5" s="125"/>
      <c r="E5" s="125"/>
      <c r="F5" s="126"/>
      <c r="G5" s="23"/>
    </row>
    <row r="6" spans="2:9" ht="38.25" customHeight="1" x14ac:dyDescent="0.2">
      <c r="B6" s="95" t="s">
        <v>112</v>
      </c>
      <c r="C6" s="96"/>
      <c r="D6" s="147" t="str">
        <f>IF(G6="","",IF(G6&gt;1,"Necessità di protezione elevata","Nessuna necessità di protezione elevata"))</f>
        <v>Nessuna necessità di protezione elevata</v>
      </c>
      <c r="E6" s="147"/>
      <c r="F6" s="147"/>
      <c r="G6" s="23">
        <f>IF(_xlfn.CONCAT(H16:H20)="","",IF(MAX(H16:H20)&gt;1,2,0))</f>
        <v>0</v>
      </c>
    </row>
    <row r="7" spans="2:9" ht="35.25" customHeight="1" x14ac:dyDescent="0.2">
      <c r="B7" s="95" t="s">
        <v>113</v>
      </c>
      <c r="C7" s="96"/>
      <c r="D7" s="147" t="str">
        <f>IF(G7="","",IF(G7&gt;2,"Protezione molto elevata",IF(G7&gt;1,"Protezione elevata","Protezione di base")))</f>
        <v>Protezione di base</v>
      </c>
      <c r="E7" s="147"/>
      <c r="F7" s="147"/>
      <c r="G7" s="23">
        <f>IF(_xlfn.CONCAT(G16:G19)="","",IF(MAX(G16:G19)&gt;2,3,IF(MAX(G16:G19)&gt;1,2,0)))</f>
        <v>0</v>
      </c>
    </row>
    <row r="8" spans="2:9" ht="14.1" customHeight="1" x14ac:dyDescent="0.2">
      <c r="B8" s="123"/>
      <c r="C8" s="123"/>
      <c r="D8" s="123"/>
      <c r="E8" s="123"/>
      <c r="F8" s="123"/>
      <c r="G8" s="23"/>
    </row>
    <row r="9" spans="2:9" ht="20.100000000000001" customHeight="1" x14ac:dyDescent="0.2">
      <c r="B9" s="124" t="s">
        <v>114</v>
      </c>
      <c r="C9" s="125"/>
      <c r="D9" s="125"/>
      <c r="E9" s="125"/>
      <c r="F9" s="126"/>
      <c r="G9" s="23"/>
    </row>
    <row r="10" spans="2:9" ht="14.25" x14ac:dyDescent="0.2">
      <c r="B10" s="148" t="s">
        <v>115</v>
      </c>
      <c r="C10" s="149"/>
      <c r="D10" s="176" t="s">
        <v>116</v>
      </c>
      <c r="E10" s="177"/>
      <c r="F10" s="178"/>
      <c r="G10" s="23"/>
    </row>
    <row r="11" spans="2:9" ht="14.25" x14ac:dyDescent="0.2">
      <c r="B11" s="148" t="s">
        <v>117</v>
      </c>
      <c r="C11" s="149"/>
      <c r="D11" s="179" t="str">
        <f>IF(G6&gt;0,"Sì","No")</f>
        <v>No</v>
      </c>
      <c r="E11" s="180"/>
      <c r="F11" s="181"/>
      <c r="G11" s="23"/>
    </row>
    <row r="12" spans="2:9" ht="14.25" x14ac:dyDescent="0.2">
      <c r="B12" s="148" t="s">
        <v>118</v>
      </c>
      <c r="C12" s="149"/>
      <c r="D12" s="150" t="str">
        <f>IF(G20&gt;1,"Sì","No")</f>
        <v>No</v>
      </c>
      <c r="E12" s="151"/>
      <c r="F12" s="152"/>
      <c r="G12" s="23"/>
    </row>
    <row r="13" spans="2:9" ht="21" customHeight="1" x14ac:dyDescent="0.2">
      <c r="B13" s="148" t="s">
        <v>119</v>
      </c>
      <c r="C13" s="149"/>
      <c r="D13" s="150" t="str">
        <f>IF(AND(G7&gt;1,'5. Rilevamento requisiti'!D11="Sì"),"Sì","No")</f>
        <v>No</v>
      </c>
      <c r="E13" s="151"/>
      <c r="F13" s="152"/>
      <c r="G13" s="23"/>
    </row>
    <row r="14" spans="2:9" ht="18.75" customHeight="1" x14ac:dyDescent="0.2">
      <c r="B14" s="123"/>
      <c r="C14" s="123"/>
      <c r="D14" s="123"/>
      <c r="E14" s="123"/>
      <c r="F14" s="123"/>
      <c r="G14" s="23"/>
    </row>
    <row r="15" spans="2:9" ht="20.100000000000001" customHeight="1" x14ac:dyDescent="0.2">
      <c r="B15" s="161" t="s">
        <v>120</v>
      </c>
      <c r="C15" s="162"/>
      <c r="D15" s="162"/>
      <c r="E15" s="162"/>
      <c r="F15" s="163"/>
      <c r="G15" s="23"/>
    </row>
    <row r="16" spans="2:9" ht="29.25" customHeight="1" x14ac:dyDescent="0.2">
      <c r="B16" s="165" t="s">
        <v>121</v>
      </c>
      <c r="C16" s="166"/>
      <c r="D16" s="89" t="str">
        <f>'4. Ril. necessità di protezione'!C41</f>
        <v>Non classificato</v>
      </c>
      <c r="E16" s="57" t="str">
        <f>'4. Ril. necessità di protezione'!C42</f>
        <v>Protezione di base</v>
      </c>
      <c r="F16" s="89" t="str">
        <f>'4. Ril. necessità di protezione'!C43</f>
        <v>Nessuna necessità di protezione elevata</v>
      </c>
      <c r="G16" s="23">
        <f>'4. Ril. necessità di protezione'!G42</f>
        <v>0</v>
      </c>
      <c r="H16" s="23">
        <f>'4. Ril. necessità di protezione'!G43</f>
        <v>0</v>
      </c>
      <c r="I16" s="29">
        <f>'4. Ril. necessità di protezione'!G41</f>
        <v>0</v>
      </c>
    </row>
    <row r="17" spans="2:8" ht="14.25" x14ac:dyDescent="0.2">
      <c r="B17" s="24" t="s">
        <v>122</v>
      </c>
      <c r="C17" s="25"/>
      <c r="D17" s="57" t="str">
        <f>'4. Ril. necessità di protezione'!D42</f>
        <v>Protezione di base</v>
      </c>
      <c r="E17" s="164" t="str">
        <f>'4. Ril. necessità di protezione'!D43</f>
        <v>Nessuna necessità di protezione elevata</v>
      </c>
      <c r="F17" s="164"/>
      <c r="G17" s="23">
        <f>'4. Ril. necessità di protezione'!H42</f>
        <v>0</v>
      </c>
      <c r="H17" s="23">
        <f>'4. Ril. necessità di protezione'!H43</f>
        <v>0</v>
      </c>
    </row>
    <row r="18" spans="2:8" ht="14.25" x14ac:dyDescent="0.2">
      <c r="B18" s="148" t="s">
        <v>123</v>
      </c>
      <c r="C18" s="149"/>
      <c r="D18" s="57" t="str">
        <f>'4. Ril. necessità di protezione'!E42</f>
        <v>Protezione di base</v>
      </c>
      <c r="E18" s="164" t="str">
        <f>'4. Ril. necessità di protezione'!E43</f>
        <v>Nessuna necessità di protezione elevata</v>
      </c>
      <c r="F18" s="164"/>
      <c r="G18" s="23">
        <f>'4. Ril. necessità di protezione'!I42</f>
        <v>0</v>
      </c>
      <c r="H18" s="23">
        <f>'4. Ril. necessità di protezione'!I43</f>
        <v>0</v>
      </c>
    </row>
    <row r="19" spans="2:8" ht="14.25" x14ac:dyDescent="0.2">
      <c r="B19" s="148" t="s">
        <v>124</v>
      </c>
      <c r="C19" s="149"/>
      <c r="D19" s="57" t="str">
        <f>'4. Ril. necessità di protezione'!F42</f>
        <v>Protezione di base</v>
      </c>
      <c r="E19" s="164" t="str">
        <f>'4. Ril. necessità di protezione'!F43</f>
        <v>Nessuna necessità di protezione elevata</v>
      </c>
      <c r="F19" s="164"/>
      <c r="G19" s="23">
        <f>'4. Ril. necessità di protezione'!J42</f>
        <v>0</v>
      </c>
      <c r="H19" s="23">
        <f>'4. Ril. necessità di protezione'!J43</f>
        <v>0</v>
      </c>
    </row>
    <row r="20" spans="2:8" ht="14.25" x14ac:dyDescent="0.2">
      <c r="B20" s="148" t="s">
        <v>125</v>
      </c>
      <c r="C20" s="149"/>
      <c r="D20" s="150" t="str">
        <f>'2. Elenco delle informazioni'!E17</f>
        <v>Nessun rischio elevato o nessun dato personale</v>
      </c>
      <c r="E20" s="151"/>
      <c r="F20" s="152"/>
      <c r="G20" s="23">
        <f>'2. Elenco delle informazioni'!E18</f>
        <v>0</v>
      </c>
      <c r="H20" s="23">
        <f>'2. Elenco delle informazioni'!E18</f>
        <v>0</v>
      </c>
    </row>
    <row r="21" spans="2:8" ht="14.25" x14ac:dyDescent="0.2">
      <c r="B21" s="148" t="s">
        <v>126</v>
      </c>
      <c r="C21" s="149"/>
      <c r="D21" s="153" t="str">
        <f>IF(OR(G7=3,G21=1),"Sì","No")</f>
        <v>No</v>
      </c>
      <c r="E21" s="154"/>
      <c r="F21" s="155"/>
      <c r="G21" s="23">
        <f>IF(IFERROR(FIND("Sì",'5. Rilevamento requisiti'!D9)&gt;0,0),1,0)</f>
        <v>0</v>
      </c>
      <c r="H21" s="23"/>
    </row>
    <row r="22" spans="2:8" ht="14.1" customHeight="1" x14ac:dyDescent="0.2">
      <c r="B22" s="123"/>
      <c r="C22" s="123"/>
      <c r="D22" s="123"/>
      <c r="E22" s="123"/>
      <c r="F22" s="123"/>
      <c r="G22" s="23"/>
    </row>
    <row r="23" spans="2:8" ht="14.1" customHeight="1" x14ac:dyDescent="0.2">
      <c r="B23" s="121"/>
      <c r="C23" s="121"/>
      <c r="D23" s="122"/>
      <c r="E23" s="122"/>
      <c r="F23" s="122"/>
      <c r="G23" s="23"/>
    </row>
    <row r="24" spans="2:8" ht="20.25" customHeight="1" x14ac:dyDescent="0.2">
      <c r="B24" s="182" t="s">
        <v>127</v>
      </c>
      <c r="C24" s="182"/>
      <c r="D24" s="183"/>
      <c r="E24" s="183"/>
      <c r="F24" s="183"/>
      <c r="G24" s="23"/>
    </row>
    <row r="25" spans="2:8" ht="20.100000000000001" customHeight="1" x14ac:dyDescent="0.2">
      <c r="B25" s="5" t="s">
        <v>128</v>
      </c>
      <c r="C25" s="5" t="s">
        <v>129</v>
      </c>
      <c r="D25" s="172" t="s">
        <v>130</v>
      </c>
      <c r="E25" s="173"/>
      <c r="F25" s="174"/>
      <c r="G25" s="23"/>
    </row>
    <row r="26" spans="2:8" ht="19.7" customHeight="1" x14ac:dyDescent="0.2">
      <c r="B26" s="4"/>
      <c r="C26" s="58"/>
      <c r="D26" s="169"/>
      <c r="E26" s="170"/>
      <c r="F26" s="171"/>
      <c r="G26" s="23"/>
    </row>
    <row r="27" spans="2:8" ht="19.5" customHeight="1" x14ac:dyDescent="0.2">
      <c r="B27" s="4"/>
      <c r="C27" s="58"/>
      <c r="D27" s="169"/>
      <c r="E27" s="170"/>
      <c r="F27" s="171"/>
      <c r="G27" s="23"/>
    </row>
    <row r="28" spans="2:8" ht="19.7" customHeight="1" x14ac:dyDescent="0.2">
      <c r="B28" s="4"/>
      <c r="C28" s="58"/>
      <c r="D28" s="169"/>
      <c r="E28" s="170"/>
      <c r="F28" s="171"/>
      <c r="G28" s="23"/>
    </row>
    <row r="29" spans="2:8" ht="19.7" customHeight="1" x14ac:dyDescent="0.2">
      <c r="B29" s="68"/>
      <c r="C29" s="69"/>
      <c r="D29" s="70"/>
      <c r="E29" s="70"/>
      <c r="F29" s="70"/>
      <c r="G29" s="23"/>
    </row>
    <row r="30" spans="2:8" ht="45.75" customHeight="1" x14ac:dyDescent="0.2">
      <c r="B30" s="156" t="s">
        <v>131</v>
      </c>
      <c r="C30" s="157"/>
      <c r="D30" s="157"/>
      <c r="E30" s="157"/>
      <c r="F30" s="158"/>
      <c r="G30" s="23"/>
    </row>
    <row r="31" spans="2:8" ht="41.25" customHeight="1" x14ac:dyDescent="0.2">
      <c r="B31" s="110" t="s">
        <v>132</v>
      </c>
      <c r="C31" s="111"/>
      <c r="D31" s="144"/>
      <c r="E31" s="145"/>
      <c r="F31" s="146"/>
      <c r="G31" s="23"/>
    </row>
    <row r="32" spans="2:8" ht="35.25" customHeight="1" x14ac:dyDescent="0.2">
      <c r="B32" s="167" t="s">
        <v>133</v>
      </c>
      <c r="C32" s="168"/>
      <c r="D32" s="144"/>
      <c r="E32" s="145"/>
      <c r="F32" s="146"/>
      <c r="G32" s="23"/>
    </row>
    <row r="33" spans="2:7" ht="35.25" customHeight="1" x14ac:dyDescent="0.2">
      <c r="B33" s="167" t="s">
        <v>134</v>
      </c>
      <c r="C33" s="168"/>
      <c r="D33" s="144"/>
      <c r="E33" s="145"/>
      <c r="F33" s="146"/>
      <c r="G33" s="23"/>
    </row>
    <row r="34" spans="2:7" ht="35.25" customHeight="1" x14ac:dyDescent="0.2">
      <c r="B34" s="167" t="s">
        <v>135</v>
      </c>
      <c r="C34" s="168"/>
      <c r="D34" s="144"/>
      <c r="E34" s="145"/>
      <c r="F34" s="146"/>
      <c r="G34" s="23"/>
    </row>
    <row r="35" spans="2:7" ht="40.5" customHeight="1" x14ac:dyDescent="0.2">
      <c r="B35" s="159" t="s">
        <v>136</v>
      </c>
      <c r="C35" s="160"/>
      <c r="D35" s="144"/>
      <c r="E35" s="145"/>
      <c r="F35" s="146"/>
      <c r="G35" s="23"/>
    </row>
    <row r="36" spans="2:7" x14ac:dyDescent="0.2">
      <c r="B36" s="2"/>
      <c r="C36" s="2"/>
      <c r="G36" s="23"/>
    </row>
    <row r="37" spans="2:7" x14ac:dyDescent="0.2">
      <c r="B37" s="18"/>
      <c r="C37" s="18"/>
      <c r="D37" s="18"/>
      <c r="E37" s="18"/>
      <c r="F37" s="18"/>
      <c r="G37" s="23"/>
    </row>
    <row r="38" spans="2:7" x14ac:dyDescent="0.2">
      <c r="B38" s="18"/>
      <c r="C38" s="18"/>
      <c r="D38" s="18"/>
      <c r="E38" s="18"/>
      <c r="F38" s="18"/>
    </row>
    <row r="39" spans="2:7" x14ac:dyDescent="0.2">
      <c r="B39" s="18"/>
      <c r="C39" s="18"/>
      <c r="D39" s="18"/>
      <c r="E39" s="18"/>
      <c r="F39" s="18"/>
    </row>
    <row r="40" spans="2:7" x14ac:dyDescent="0.2">
      <c r="B40" s="18"/>
      <c r="C40" s="18"/>
      <c r="D40" s="18"/>
      <c r="E40" s="18"/>
      <c r="F40" s="18"/>
    </row>
    <row r="41" spans="2:7" x14ac:dyDescent="0.2">
      <c r="B41" s="18"/>
      <c r="C41" s="18"/>
      <c r="D41" s="18"/>
      <c r="E41" s="18"/>
      <c r="F41" s="18"/>
    </row>
    <row r="42" spans="2:7" x14ac:dyDescent="0.2">
      <c r="B42" s="18"/>
      <c r="C42" s="18"/>
      <c r="D42" s="18"/>
      <c r="E42" s="18"/>
      <c r="F42" s="18"/>
    </row>
    <row r="43" spans="2:7" x14ac:dyDescent="0.2">
      <c r="B43" s="18"/>
      <c r="C43" s="18"/>
      <c r="D43" s="18"/>
      <c r="E43" s="18"/>
      <c r="F43" s="18"/>
    </row>
    <row r="44" spans="2:7" x14ac:dyDescent="0.2">
      <c r="B44" s="18"/>
      <c r="C44" s="18"/>
      <c r="D44" s="18"/>
      <c r="E44" s="18"/>
      <c r="F44" s="18"/>
    </row>
    <row r="45" spans="2:7" x14ac:dyDescent="0.2">
      <c r="B45" s="18"/>
      <c r="C45" s="18"/>
      <c r="D45" s="18"/>
      <c r="E45" s="18"/>
      <c r="F45" s="18"/>
    </row>
    <row r="46" spans="2:7" x14ac:dyDescent="0.2">
      <c r="B46" s="18"/>
      <c r="C46" s="18"/>
      <c r="D46" s="18"/>
      <c r="E46" s="18"/>
      <c r="F46" s="18"/>
    </row>
    <row r="47" spans="2:7" x14ac:dyDescent="0.2">
      <c r="B47" s="18"/>
      <c r="C47" s="18"/>
      <c r="D47" s="18"/>
      <c r="E47" s="18"/>
      <c r="F47" s="18"/>
    </row>
    <row r="48" spans="2:7" x14ac:dyDescent="0.2">
      <c r="B48" s="18"/>
      <c r="C48" s="18"/>
      <c r="D48" s="18"/>
      <c r="E48" s="18"/>
      <c r="F48" s="18"/>
    </row>
    <row r="49" spans="2:6" x14ac:dyDescent="0.2">
      <c r="B49" s="18"/>
      <c r="C49" s="18"/>
      <c r="D49" s="18"/>
      <c r="E49" s="18"/>
      <c r="F49" s="18"/>
    </row>
    <row r="50" spans="2:6" x14ac:dyDescent="0.2">
      <c r="B50" s="18"/>
      <c r="C50" s="18"/>
      <c r="D50" s="18"/>
      <c r="E50" s="18"/>
      <c r="F50" s="18"/>
    </row>
    <row r="51" spans="2:6" x14ac:dyDescent="0.2">
      <c r="B51" s="18"/>
      <c r="C51" s="18"/>
      <c r="D51" s="18"/>
      <c r="E51" s="18"/>
      <c r="F51" s="18"/>
    </row>
    <row r="52" spans="2:6" x14ac:dyDescent="0.2">
      <c r="B52" s="18"/>
      <c r="C52" s="18"/>
      <c r="D52" s="18"/>
      <c r="E52" s="18"/>
      <c r="F52" s="18"/>
    </row>
    <row r="53" spans="2:6" x14ac:dyDescent="0.2">
      <c r="B53" s="18"/>
      <c r="C53" s="18"/>
      <c r="D53" s="18"/>
      <c r="E53" s="18"/>
      <c r="F53" s="18"/>
    </row>
    <row r="54" spans="2:6" x14ac:dyDescent="0.2">
      <c r="B54" s="18"/>
      <c r="C54" s="18"/>
      <c r="D54" s="18"/>
      <c r="E54" s="18"/>
      <c r="F54" s="18"/>
    </row>
    <row r="55" spans="2:6" x14ac:dyDescent="0.2">
      <c r="B55" s="18"/>
      <c r="C55" s="18"/>
      <c r="D55" s="18"/>
      <c r="E55" s="18"/>
      <c r="F55" s="18"/>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49">
    <mergeCell ref="B34:C34"/>
    <mergeCell ref="E2:F2"/>
    <mergeCell ref="B8:F8"/>
    <mergeCell ref="E18:F18"/>
    <mergeCell ref="B19:C19"/>
    <mergeCell ref="B1:B2"/>
    <mergeCell ref="B4:F4"/>
    <mergeCell ref="B10:C10"/>
    <mergeCell ref="D10:F10"/>
    <mergeCell ref="B11:C11"/>
    <mergeCell ref="D11:F11"/>
    <mergeCell ref="B9:F9"/>
    <mergeCell ref="E17:F17"/>
    <mergeCell ref="E1:F1"/>
    <mergeCell ref="B24:F24"/>
    <mergeCell ref="B20:C20"/>
    <mergeCell ref="B32:C32"/>
    <mergeCell ref="B23:F23"/>
    <mergeCell ref="B33:C33"/>
    <mergeCell ref="D33:F33"/>
    <mergeCell ref="D26:F26"/>
    <mergeCell ref="D31:F31"/>
    <mergeCell ref="D25:F25"/>
    <mergeCell ref="D28:F28"/>
    <mergeCell ref="D27:F27"/>
    <mergeCell ref="D13:F13"/>
    <mergeCell ref="B15:F15"/>
    <mergeCell ref="B22:F22"/>
    <mergeCell ref="B14:F14"/>
    <mergeCell ref="E19:F19"/>
    <mergeCell ref="B16:C16"/>
    <mergeCell ref="B18:C18"/>
    <mergeCell ref="D20:F20"/>
    <mergeCell ref="D35:F35"/>
    <mergeCell ref="D32:F32"/>
    <mergeCell ref="B5:F5"/>
    <mergeCell ref="B6:C6"/>
    <mergeCell ref="D6:F6"/>
    <mergeCell ref="B7:C7"/>
    <mergeCell ref="D7:F7"/>
    <mergeCell ref="B12:C12"/>
    <mergeCell ref="D12:F12"/>
    <mergeCell ref="B21:C21"/>
    <mergeCell ref="D21:F21"/>
    <mergeCell ref="B30:F30"/>
    <mergeCell ref="B35:C35"/>
    <mergeCell ref="D34:F34"/>
    <mergeCell ref="B13:C13"/>
    <mergeCell ref="B31:C31"/>
  </mergeCells>
  <phoneticPr fontId="1" type="noConversion"/>
  <conditionalFormatting sqref="D10:D12">
    <cfRule type="cellIs" dxfId="64" priority="43" stopIfTrue="1" operator="equal">
      <formula>"Requisiti speciali"</formula>
    </cfRule>
    <cfRule type="cellIs" dxfId="63" priority="44" stopIfTrue="1" operator="equal">
      <formula>"Nessun requisito speciale"</formula>
    </cfRule>
  </conditionalFormatting>
  <conditionalFormatting sqref="D10:D13">
    <cfRule type="cellIs" dxfId="62" priority="37" operator="equal">
      <formula>"&gt; 500 mio. CHF"</formula>
    </cfRule>
    <cfRule type="cellIs" dxfId="61" priority="39" operator="equal">
      <formula>"&lt; 50 mio. CHF"</formula>
    </cfRule>
    <cfRule type="cellIs" dxfId="60" priority="40" operator="equal">
      <formula>"Pregiudizio secondo l'art. 20 OSIn OPPURE danno &gt; 500 mio. CHF"</formula>
    </cfRule>
    <cfRule type="cellIs" dxfId="59" priority="41" operator="equal">
      <formula>"Pregiudizio secondo l'art. 19 OSIn OPPURE danno di 50 mio. CHF - 500 mio. CHF"</formula>
    </cfRule>
    <cfRule type="cellIs" dxfId="58" priority="42" operator="equal">
      <formula>"Vengono trattate informazioni classificate ""AD USO INTERNO"" o ""non classificate"" E danno &lt; 50 mio. CHF"</formula>
    </cfRule>
    <cfRule type="cellIs" dxfId="57" priority="38" operator="equal">
      <formula>"50 - 500 mio. CHF"</formula>
    </cfRule>
  </conditionalFormatting>
  <conditionalFormatting sqref="D16">
    <cfRule type="cellIs" dxfId="56" priority="630" stopIfTrue="1" operator="equal">
      <formula>"Sehr hoher Schutzbedarf"</formula>
    </cfRule>
    <cfRule type="cellIs" dxfId="55" priority="628" stopIfTrue="1" operator="equal">
      <formula>"Personendaten mit mittlerem Schutzbedarf"</formula>
    </cfRule>
    <cfRule type="cellIs" dxfId="54" priority="627" stopIfTrue="1" operator="equal">
      <formula>"Personendaten mit hohem Schutzbedarf"</formula>
    </cfRule>
    <cfRule type="cellIs" dxfId="53" priority="626" stopIfTrue="1" operator="equal">
      <formula>"Personendaten mit sehr hohem Schutzbedarf"</formula>
    </cfRule>
    <cfRule type="cellIs" dxfId="52" priority="602" stopIfTrue="1" operator="equal">
      <formula>"Non classificato"</formula>
    </cfRule>
    <cfRule type="cellIs" dxfId="51" priority="601" stopIfTrue="1" operator="equal">
      <formula>"AD USO INTERNO"</formula>
    </cfRule>
    <cfRule type="cellIs" dxfId="50" priority="600" stopIfTrue="1" operator="equal">
      <formula>"CONFIDENZIALE"</formula>
    </cfRule>
    <cfRule type="cellIs" dxfId="49" priority="629" stopIfTrue="1" operator="equal">
      <formula>"Personendaten mit geringem Schutzbedarf"</formula>
    </cfRule>
    <cfRule type="cellIs" dxfId="48" priority="599" stopIfTrue="1" operator="equal">
      <formula>"SEGRETO"</formula>
    </cfRule>
    <cfRule type="cellIs" dxfId="47" priority="574" stopIfTrue="1" operator="equal">
      <formula>"Keine klassifizierten Daten"</formula>
    </cfRule>
    <cfRule type="cellIs" dxfId="46" priority="573" stopIfTrue="1" operator="equal">
      <formula>"Nessun dato classificato"</formula>
    </cfRule>
    <cfRule type="cellIs" dxfId="45" priority="545" operator="equal">
      <formula>"Classificazione: SEGRETO"</formula>
    </cfRule>
    <cfRule type="cellIs" dxfId="44" priority="544" operator="equal">
      <formula>"Classificazione: CONFIDENZIALE"</formula>
    </cfRule>
    <cfRule type="cellIs" dxfId="43" priority="543" operator="equal">
      <formula>"Klassifizierung: INTERN"</formula>
    </cfRule>
    <cfRule type="cellIs" dxfId="42" priority="489" operator="equal">
      <formula>"Classificazione: AD USO INTERNO"</formula>
    </cfRule>
    <cfRule type="cellIs" dxfId="41" priority="631" stopIfTrue="1" operator="equal">
      <formula>"Hoher Schutzbedarf"</formula>
    </cfRule>
    <cfRule type="cellIs" dxfId="40" priority="632" stopIfTrue="1" operator="equal">
      <formula>"Mittlerer Schutzbedarf"</formula>
    </cfRule>
    <cfRule type="cellIs" dxfId="39" priority="633" stopIfTrue="1" operator="equal">
      <formula>"Kein Schutzbedarf (keine Personendaten)"</formula>
    </cfRule>
    <cfRule type="cellIs" dxfId="38" priority="634" stopIfTrue="1" operator="equal">
      <formula>"Geringer Schutzbedarf"</formula>
    </cfRule>
    <cfRule type="cellIs" dxfId="37" priority="650" stopIfTrue="1" operator="equal">
      <formula>"Nessun dato personale"</formula>
    </cfRule>
    <cfRule type="cellIs" dxfId="36" priority="651" stopIfTrue="1" operator="equal">
      <formula>"Besonders schützenswerte Personendaten / Persönlichkeitsprofile"</formula>
    </cfRule>
    <cfRule type="cellIs" dxfId="35" priority="652" stopIfTrue="1" operator="equal">
      <formula>"Dati personali"</formula>
    </cfRule>
  </conditionalFormatting>
  <conditionalFormatting sqref="D16:D19 D21">
    <cfRule type="cellIs" dxfId="34" priority="51" operator="equal">
      <formula>"Protezione elevata"</formula>
    </cfRule>
    <cfRule type="cellIs" dxfId="33" priority="411" operator="equal">
      <formula>"Protezione di base"</formula>
    </cfRule>
    <cfRule type="cellIs" dxfId="32" priority="414" operator="equal">
      <formula>"Protezione molto elevata"</formula>
    </cfRule>
  </conditionalFormatting>
  <conditionalFormatting sqref="D20:D21">
    <cfRule type="cellIs" dxfId="31" priority="518" operator="equal">
      <formula>"Beeinträchtigung nach Art. 19 ISV ODER Schaden von 50 Mio CHF - 500 Mio CHF"</formula>
    </cfRule>
    <cfRule type="cellIs" dxfId="30" priority="519" operator="equal">
      <formula>"Es werden ""intern"" oder ""nicht klassifizierte"" Informationen bearbeitet UND Schaden &lt; 50 Mio. CHF"</formula>
    </cfRule>
    <cfRule type="cellIs" dxfId="29" priority="516" operator="equal">
      <formula>"&lt; 50 mio. CHF"</formula>
    </cfRule>
    <cfRule type="cellIs" dxfId="28" priority="517" operator="equal">
      <formula>"Beeinträchtigung nach Art. 20 ISV ODER Schaden &gt; 500 Mio. CHF"</formula>
    </cfRule>
    <cfRule type="cellIs" dxfId="27" priority="512" operator="equal">
      <formula>"50 - 500 mio. CHF"</formula>
    </cfRule>
    <cfRule type="cellIs" dxfId="26" priority="511" operator="equal">
      <formula>"&gt; 500 mio. CHF"</formula>
    </cfRule>
  </conditionalFormatting>
  <conditionalFormatting sqref="D6:E6">
    <cfRule type="cellIs" dxfId="25" priority="433" operator="equal">
      <formula>"IT-Grundschutz"</formula>
    </cfRule>
    <cfRule type="cellIs" dxfId="24" priority="432" operator="equal">
      <formula>"hoher Schutz"</formula>
    </cfRule>
  </conditionalFormatting>
  <conditionalFormatting sqref="D6:E7">
    <cfRule type="cellIs" dxfId="23" priority="48" operator="equal">
      <formula>"Protezione molto elevata"</formula>
    </cfRule>
  </conditionalFormatting>
  <conditionalFormatting sqref="D7:E7">
    <cfRule type="cellIs" dxfId="22" priority="49" operator="equal">
      <formula>"Protezione elevata"</formula>
    </cfRule>
  </conditionalFormatting>
  <conditionalFormatting sqref="D6:F6">
    <cfRule type="cellIs" dxfId="21" priority="429" operator="equal">
      <formula>"Necessità di protezione elevata"</formula>
    </cfRule>
  </conditionalFormatting>
  <conditionalFormatting sqref="D6:F7">
    <cfRule type="cellIs" dxfId="20" priority="47" operator="equal">
      <formula>"Nessuna necessità di protezione elevata"</formula>
    </cfRule>
  </conditionalFormatting>
  <conditionalFormatting sqref="D7:F7">
    <cfRule type="cellIs" dxfId="19" priority="7" operator="equal">
      <formula>"Protezione di base"</formula>
    </cfRule>
  </conditionalFormatting>
  <conditionalFormatting sqref="D10:F13">
    <cfRule type="cellIs" dxfId="18" priority="36" operator="equal">
      <formula>"Nessuna procedura di sicurezza relativa alle aziende necessaria"</formula>
    </cfRule>
    <cfRule type="cellIs" dxfId="17" priority="35" operator="equal">
      <formula>"Avviare procedura di sicurezza relativa alle aziende"</formula>
    </cfRule>
    <cfRule type="cellIs" dxfId="16" priority="34" operator="equal">
      <formula>"Protezione IT di base"</formula>
    </cfRule>
    <cfRule type="cellIs" dxfId="15" priority="33" operator="equal">
      <formula>"Protezione elevata"</formula>
    </cfRule>
    <cfRule type="cellIs" dxfId="14" priority="32" operator="equal">
      <formula>"Protezione molto elevata"</formula>
    </cfRule>
  </conditionalFormatting>
  <conditionalFormatting sqref="D11:F13">
    <cfRule type="cellIs" dxfId="13" priority="31" operator="equal">
      <formula>"Sì"</formula>
    </cfRule>
    <cfRule type="cellIs" dxfId="12" priority="30" operator="equal">
      <formula>"No"</formula>
    </cfRule>
  </conditionalFormatting>
  <conditionalFormatting sqref="D20:F20 D21">
    <cfRule type="cellIs" dxfId="11" priority="6" operator="equal">
      <formula>"Nessun rischio elevato o nessun dato personale"</formula>
    </cfRule>
    <cfRule type="cellIs" dxfId="10" priority="497" operator="equal">
      <formula>"Nessuna valutazione d’impatto sulla protezione dei dati necessaria"</formula>
    </cfRule>
    <cfRule type="cellIs" dxfId="9" priority="499" operator="equal">
      <formula>"Valutazione d’impatto sulla protezione dei dati non necessaria"</formula>
    </cfRule>
    <cfRule type="cellIs" dxfId="8" priority="500" operator="equal">
      <formula>"Valutazione d’impatto sulla protezione dei dati necessaria"</formula>
    </cfRule>
    <cfRule type="cellIs" dxfId="7" priority="45" operator="equal">
      <formula>"Rischi elevati"</formula>
    </cfRule>
  </conditionalFormatting>
  <conditionalFormatting sqref="D21:F21">
    <cfRule type="cellIs" dxfId="6" priority="5" operator="equal">
      <formula>"Sì"</formula>
    </cfRule>
    <cfRule type="cellIs" dxfId="5" priority="4" operator="equal">
      <formula>"No"</formula>
    </cfRule>
  </conditionalFormatting>
  <conditionalFormatting sqref="E16">
    <cfRule type="cellIs" dxfId="4" priority="3" operator="equal">
      <formula>"Protezione molto elevata"</formula>
    </cfRule>
    <cfRule type="cellIs" dxfId="3" priority="1" operator="equal">
      <formula>"Protezione elevata"</formula>
    </cfRule>
    <cfRule type="cellIs" dxfId="2" priority="2" operator="equal">
      <formula>"Protezione di base"</formula>
    </cfRule>
  </conditionalFormatting>
  <conditionalFormatting sqref="F16 E17:F19">
    <cfRule type="cellIs" dxfId="0" priority="8" stopIfTrue="1" operator="equal">
      <formula>"Nessuna necessità di protezione elevata"</formula>
    </cfRule>
  </conditionalFormatting>
  <pageMargins left="0.70866141732283472" right="0.70866141732283472" top="0.74803149606299213" bottom="0.74803149606299213" header="0.31496062992125984" footer="0.31496062992125984"/>
  <pageSetup paperSize="9" scale="68" fitToHeight="0" orientation="portrait" r:id="rId2"/>
  <headerFooter alignWithMargins="0">
    <oddHeader>&amp;L&amp;A&amp;C&amp;14&amp;B&amp;"Arial"Analisi della necessità di protezione&amp;"-,Regular"&amp;R&amp;12P041-Hi01</oddHeader>
    <oddFooter>&amp;L&amp;F&amp;C&amp;R&amp;P/&amp;N</oddFooter>
  </headerFooter>
  <drawing r:id="rId3"/>
  <extLst>
    <ext xmlns:x14="http://schemas.microsoft.com/office/spreadsheetml/2009/9/main" uri="{78C0D931-6437-407d-A8EE-F0AAD7539E65}">
      <x14:conditionalFormattings>
        <x14:conditionalFormatting xmlns:xm="http://schemas.microsoft.com/office/excel/2006/main">
          <x14:cfRule type="containsText" priority="9" operator="containsText" id="{E5BF9629-106F-440C-81FD-B2A787753020}">
            <xm:f>NOT(ISERROR(SEARCH("Necessità di protezione elevata",E16)))</xm:f>
            <xm:f>"Necessità di protezione elevata"</xm:f>
            <x14:dxf>
              <fill>
                <patternFill>
                  <bgColor rgb="FFFFE38B"/>
                </patternFill>
              </fill>
            </x14:dxf>
          </x14:cfRule>
          <xm:sqref>F16 E17:F19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555F3-F373-489C-992E-DCF3B2C6E82B}">
  <dimension ref="A1:D34"/>
  <sheetViews>
    <sheetView topLeftCell="A10" workbookViewId="0">
      <selection activeCell="C5" sqref="C5"/>
    </sheetView>
  </sheetViews>
  <sheetFormatPr baseColWidth="10" defaultColWidth="11.42578125" defaultRowHeight="14.25" x14ac:dyDescent="0.2"/>
  <cols>
    <col min="1" max="1" width="8.5703125" style="17" customWidth="1"/>
    <col min="2" max="2" width="35.42578125" style="21" customWidth="1"/>
    <col min="3" max="3" width="94.5703125" style="76" customWidth="1"/>
  </cols>
  <sheetData>
    <row r="1" spans="1:4" x14ac:dyDescent="0.2">
      <c r="A1"/>
      <c r="B1" s="76"/>
      <c r="D1" s="18"/>
    </row>
    <row r="2" spans="1:4" ht="60" customHeight="1" x14ac:dyDescent="0.2">
      <c r="A2"/>
      <c r="B2" s="76"/>
      <c r="D2" s="18"/>
    </row>
    <row r="3" spans="1:4" x14ac:dyDescent="0.2">
      <c r="A3"/>
      <c r="B3" s="76"/>
      <c r="D3" s="18"/>
    </row>
    <row r="4" spans="1:4" ht="15" x14ac:dyDescent="0.2">
      <c r="B4" s="71" t="s">
        <v>137</v>
      </c>
      <c r="C4" s="72" t="s">
        <v>138</v>
      </c>
      <c r="D4" s="18"/>
    </row>
    <row r="5" spans="1:4" ht="213.75" x14ac:dyDescent="0.2">
      <c r="B5" s="77" t="s">
        <v>139</v>
      </c>
      <c r="C5" s="78" t="s">
        <v>140</v>
      </c>
    </row>
    <row r="6" spans="1:4" ht="114" x14ac:dyDescent="0.2">
      <c r="B6" s="77" t="s">
        <v>141</v>
      </c>
      <c r="C6" s="78" t="s">
        <v>142</v>
      </c>
    </row>
    <row r="7" spans="1:4" ht="114" x14ac:dyDescent="0.2">
      <c r="A7" s="75"/>
      <c r="B7" s="77" t="s">
        <v>143</v>
      </c>
      <c r="C7" s="79" t="s">
        <v>144</v>
      </c>
    </row>
    <row r="8" spans="1:4" ht="128.25" x14ac:dyDescent="0.2">
      <c r="A8" s="75"/>
      <c r="B8" s="77" t="s">
        <v>145</v>
      </c>
      <c r="C8" s="79" t="s">
        <v>146</v>
      </c>
    </row>
    <row r="9" spans="1:4" ht="185.25" x14ac:dyDescent="0.2">
      <c r="A9" s="75"/>
      <c r="B9" s="77" t="s">
        <v>147</v>
      </c>
      <c r="C9" s="79" t="s">
        <v>148</v>
      </c>
    </row>
    <row r="10" spans="1:4" ht="71.25" x14ac:dyDescent="0.2">
      <c r="A10" s="75"/>
      <c r="B10" s="77" t="s">
        <v>149</v>
      </c>
      <c r="C10" s="79" t="s">
        <v>150</v>
      </c>
    </row>
    <row r="11" spans="1:4" ht="114" x14ac:dyDescent="0.2">
      <c r="A11" s="75"/>
      <c r="B11" s="77" t="s">
        <v>151</v>
      </c>
      <c r="C11" s="79" t="s">
        <v>152</v>
      </c>
    </row>
    <row r="12" spans="1:4" ht="128.25" x14ac:dyDescent="0.2">
      <c r="A12" s="75"/>
      <c r="B12" s="77" t="s">
        <v>153</v>
      </c>
      <c r="C12" s="79" t="s">
        <v>154</v>
      </c>
    </row>
    <row r="13" spans="1:4" ht="99.75" x14ac:dyDescent="0.2">
      <c r="A13" s="75"/>
      <c r="B13" s="77" t="s">
        <v>155</v>
      </c>
      <c r="C13" s="79" t="s">
        <v>156</v>
      </c>
    </row>
    <row r="14" spans="1:4" x14ac:dyDescent="0.2">
      <c r="A14" s="75"/>
    </row>
    <row r="15" spans="1:4" x14ac:dyDescent="0.2">
      <c r="A15" s="75"/>
    </row>
    <row r="16" spans="1:4" x14ac:dyDescent="0.2">
      <c r="A16" s="75"/>
    </row>
    <row r="17" spans="1:1" x14ac:dyDescent="0.2">
      <c r="A17" s="75"/>
    </row>
    <row r="18" spans="1:1" x14ac:dyDescent="0.2">
      <c r="A18" s="75"/>
    </row>
    <row r="19" spans="1:1" x14ac:dyDescent="0.2">
      <c r="A19" s="75"/>
    </row>
    <row r="20" spans="1:1" x14ac:dyDescent="0.2">
      <c r="A20" s="75"/>
    </row>
    <row r="21" spans="1:1" x14ac:dyDescent="0.2">
      <c r="A21" s="75"/>
    </row>
    <row r="22" spans="1:1" x14ac:dyDescent="0.2">
      <c r="A22" s="75"/>
    </row>
    <row r="23" spans="1:1" x14ac:dyDescent="0.2">
      <c r="A23" s="75"/>
    </row>
    <row r="24" spans="1:1" x14ac:dyDescent="0.2">
      <c r="A24" s="75"/>
    </row>
    <row r="25" spans="1:1" x14ac:dyDescent="0.2">
      <c r="A25" s="75"/>
    </row>
    <row r="26" spans="1:1" x14ac:dyDescent="0.2">
      <c r="A26" s="75"/>
    </row>
    <row r="27" spans="1:1" x14ac:dyDescent="0.2">
      <c r="A27" s="75"/>
    </row>
    <row r="28" spans="1:1" x14ac:dyDescent="0.2">
      <c r="A28" s="75"/>
    </row>
    <row r="29" spans="1:1" x14ac:dyDescent="0.2">
      <c r="A29" s="75"/>
    </row>
    <row r="30" spans="1:1" x14ac:dyDescent="0.2">
      <c r="A30" s="75"/>
    </row>
    <row r="31" spans="1:1" x14ac:dyDescent="0.2">
      <c r="A31" s="75"/>
    </row>
    <row r="32" spans="1:1" x14ac:dyDescent="0.2">
      <c r="A32" s="75"/>
    </row>
    <row r="33" spans="1:1" x14ac:dyDescent="0.2">
      <c r="A33" s="75"/>
    </row>
    <row r="34" spans="1:1" x14ac:dyDescent="0.2">
      <c r="A34" s="75"/>
    </row>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D3553F13-F326-4B26-8F0D-EAB1FD079AF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9</vt:i4>
      </vt:variant>
    </vt:vector>
  </HeadingPairs>
  <TitlesOfParts>
    <vt:vector size="17" baseType="lpstr">
      <vt:lpstr>Istruzioni</vt:lpstr>
      <vt:lpstr>1. Copertina - informazioni</vt:lpstr>
      <vt:lpstr>2. Elenco delle informazioni</vt:lpstr>
      <vt:lpstr>3. Valutazione conseguenze</vt:lpstr>
      <vt:lpstr>4. Ril. necessità di protezione</vt:lpstr>
      <vt:lpstr>5. Rilevamento requisiti</vt:lpstr>
      <vt:lpstr>6. Categorizzazione</vt:lpstr>
      <vt:lpstr>FAQ</vt:lpstr>
      <vt:lpstr>'1. Copertina - informazioni'!Druckbereich</vt:lpstr>
      <vt:lpstr>'2. Elenco delle informazioni'!Druckbereich</vt:lpstr>
      <vt:lpstr>'3. Valutazione conseguenze'!Druckbereich</vt:lpstr>
      <vt:lpstr>'4. Ril. necessità di protezione'!Druckbereich</vt:lpstr>
      <vt:lpstr>'5. Rilevamento requisiti'!Druckbereich</vt:lpstr>
      <vt:lpstr>'6. Categorizzazione'!Druckbereich</vt:lpstr>
      <vt:lpstr>'1. Copertina - informazioni'!Drucktitel</vt:lpstr>
      <vt:lpstr>'5. Rilevamento requisiti'!Drucktitel</vt:lpstr>
      <vt:lpstr>'6. Categorizzazione'!Drucktitel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P041 - Hi01: Analisi del bisogno di protezione - versione 5.1.1</dc:title>
  <dc:subject/>
  <dc:creator/>
  <cp:lastModifiedBy/>
  <dcterms:created xsi:type="dcterms:W3CDTF">2025-01-17T07:09:43Z</dcterms:created>
  <dcterms:modified xsi:type="dcterms:W3CDTF">2025-01-17T07:10:15Z</dcterms:modified>
</cp:coreProperties>
</file>